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imac27/Documents/PASCAL PRO/Académie Partage/Supervisions/Formation 2023 Roubaix/Certification Hélène Darras/"/>
    </mc:Choice>
  </mc:AlternateContent>
  <xr:revisionPtr revIDLastSave="0" documentId="13_ncr:1_{F7AFEDB7-F9BF-5945-A242-BB0811C3739C}" xr6:coauthVersionLast="47" xr6:coauthVersionMax="47" xr10:uidLastSave="{00000000-0000-0000-0000-000000000000}"/>
  <bookViews>
    <workbookView xWindow="820" yWindow="2020" windowWidth="45500" windowHeight="26460" xr2:uid="{15227F7C-43D2-3A4E-8CF9-0E3E646A03E1}"/>
  </bookViews>
  <sheets>
    <sheet name="Evaluation" sheetId="2" r:id="rId1"/>
  </sheets>
  <calcPr calcId="191029" iterate="1" iterateCount="1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 i="2" l="1"/>
  <c r="T5" i="2" s="1"/>
  <c r="P8" i="2"/>
  <c r="T8" i="2" s="1"/>
  <c r="P11" i="2"/>
  <c r="T11" i="2"/>
  <c r="P14" i="2"/>
  <c r="T14" i="2" s="1"/>
  <c r="P17" i="2"/>
  <c r="T17" i="2" s="1"/>
  <c r="P20" i="2"/>
  <c r="T20" i="2"/>
  <c r="P26" i="2"/>
  <c r="T26" i="2" s="1"/>
  <c r="P29" i="2"/>
  <c r="T29" i="2" s="1"/>
  <c r="P23" i="2"/>
  <c r="T23" i="2"/>
  <c r="O30" i="2"/>
  <c r="N30" i="2"/>
  <c r="M30" i="2"/>
  <c r="L30" i="2"/>
  <c r="K30" i="2"/>
  <c r="J30" i="2"/>
  <c r="I30" i="2"/>
  <c r="H30" i="2"/>
  <c r="G30" i="2"/>
  <c r="F30" i="2"/>
  <c r="E30" i="2"/>
  <c r="C30" i="2"/>
  <c r="O27" i="2"/>
  <c r="N27" i="2"/>
  <c r="M27" i="2"/>
  <c r="L27" i="2"/>
  <c r="K27" i="2"/>
  <c r="J27" i="2"/>
  <c r="I27" i="2"/>
  <c r="H27" i="2"/>
  <c r="D27" i="2" s="1"/>
  <c r="D26" i="2" s="1"/>
  <c r="G27" i="2"/>
  <c r="F27" i="2"/>
  <c r="E27" i="2"/>
  <c r="C27" i="2"/>
  <c r="O24" i="2"/>
  <c r="N24" i="2"/>
  <c r="M24" i="2"/>
  <c r="L24" i="2"/>
  <c r="K24" i="2"/>
  <c r="J24" i="2"/>
  <c r="I24" i="2"/>
  <c r="H24" i="2"/>
  <c r="G24" i="2"/>
  <c r="F24" i="2"/>
  <c r="E24" i="2"/>
  <c r="C24" i="2"/>
  <c r="O21" i="2"/>
  <c r="N21" i="2"/>
  <c r="M21" i="2"/>
  <c r="L21" i="2"/>
  <c r="K21" i="2"/>
  <c r="J21" i="2"/>
  <c r="I21" i="2"/>
  <c r="H21" i="2"/>
  <c r="G21" i="2"/>
  <c r="D21" i="2" s="1"/>
  <c r="D20" i="2" s="1"/>
  <c r="F21" i="2"/>
  <c r="E21" i="2"/>
  <c r="C21" i="2"/>
  <c r="O18" i="2"/>
  <c r="N18" i="2"/>
  <c r="M18" i="2"/>
  <c r="L18" i="2"/>
  <c r="K18" i="2"/>
  <c r="J18" i="2"/>
  <c r="I18" i="2"/>
  <c r="H18" i="2"/>
  <c r="D18" i="2" s="1"/>
  <c r="D17" i="2" s="1"/>
  <c r="G18" i="2"/>
  <c r="F18" i="2"/>
  <c r="E18" i="2"/>
  <c r="C18" i="2"/>
  <c r="O15" i="2"/>
  <c r="N15" i="2"/>
  <c r="M15" i="2"/>
  <c r="L15" i="2"/>
  <c r="K15" i="2"/>
  <c r="J15" i="2"/>
  <c r="I15" i="2"/>
  <c r="H15" i="2"/>
  <c r="G15" i="2"/>
  <c r="F15" i="2"/>
  <c r="E15" i="2"/>
  <c r="C15" i="2"/>
  <c r="O12" i="2"/>
  <c r="N12" i="2"/>
  <c r="M12" i="2"/>
  <c r="L12" i="2"/>
  <c r="K12" i="2"/>
  <c r="J12" i="2"/>
  <c r="I12" i="2"/>
  <c r="H12" i="2"/>
  <c r="G12" i="2"/>
  <c r="F12" i="2"/>
  <c r="E12" i="2"/>
  <c r="C12" i="2"/>
  <c r="O9" i="2"/>
  <c r="N9" i="2"/>
  <c r="M9" i="2"/>
  <c r="L9" i="2"/>
  <c r="K9" i="2"/>
  <c r="J9" i="2"/>
  <c r="I9" i="2"/>
  <c r="H9" i="2"/>
  <c r="G9" i="2"/>
  <c r="F9" i="2"/>
  <c r="E9" i="2"/>
  <c r="D9" i="2" s="1"/>
  <c r="D8" i="2" s="1"/>
  <c r="C9" i="2"/>
  <c r="F6" i="2"/>
  <c r="G6" i="2"/>
  <c r="D6" i="2" s="1"/>
  <c r="D5" i="2" s="1"/>
  <c r="H6" i="2"/>
  <c r="I6" i="2"/>
  <c r="J6" i="2"/>
  <c r="K6" i="2"/>
  <c r="L6" i="2"/>
  <c r="M6" i="2"/>
  <c r="N6" i="2"/>
  <c r="O6" i="2"/>
  <c r="C6" i="2"/>
  <c r="E6" i="2"/>
  <c r="D24" i="2"/>
  <c r="D23" i="2" s="1"/>
  <c r="D15" i="2"/>
  <c r="D14" i="2" s="1"/>
  <c r="D12" i="2"/>
  <c r="D11" i="2"/>
  <c r="B31" i="2"/>
  <c r="D30" i="2" l="1"/>
  <c r="D29" i="2" s="1"/>
  <c r="D32" i="2" s="1"/>
  <c r="B32" i="2" s="1"/>
  <c r="C33" i="2" s="1"/>
  <c r="T33" i="2"/>
  <c r="C35" i="2" l="1"/>
  <c r="D33" i="2"/>
  <c r="E33" i="2"/>
</calcChain>
</file>

<file path=xl/sharedStrings.xml><?xml version="1.0" encoding="utf-8"?>
<sst xmlns="http://schemas.openxmlformats.org/spreadsheetml/2006/main" count="76" uniqueCount="60">
  <si>
    <t>LA</t>
  </si>
  <si>
    <t>AA</t>
  </si>
  <si>
    <t>A</t>
  </si>
  <si>
    <t>PA</t>
  </si>
  <si>
    <t>AE</t>
  </si>
  <si>
    <t>NA</t>
  </si>
  <si>
    <t>Non atteint</t>
  </si>
  <si>
    <t>Atteint en partie</t>
  </si>
  <si>
    <t>Presque Atteint</t>
  </si>
  <si>
    <t>Atteint</t>
  </si>
  <si>
    <t>Atteint avec aisance</t>
  </si>
  <si>
    <t>Largement atteint</t>
  </si>
  <si>
    <t>Note du candidat</t>
  </si>
  <si>
    <t>Coeficient de pondération</t>
  </si>
  <si>
    <t>Total des coefficients</t>
  </si>
  <si>
    <t>Moyenne générale</t>
  </si>
  <si>
    <t>Points attribués</t>
  </si>
  <si>
    <t>Le candidat est reçu si la moyenne atteint 4 sur 6</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</si>
  <si>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</si>
  <si>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</si>
  <si>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</si>
  <si>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</si>
  <si>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</si>
  <si>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</si>
  <si>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</si>
  <si>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</si>
  <si>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</si>
  <si>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</si>
  <si>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</si>
  <si>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</si>
  <si>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</si>
  <si>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</si>
  <si>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</si>
  <si>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</si>
  <si>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</si>
  <si>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</si>
  <si>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</si>
  <si>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</si>
  <si>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Le candidat va en repêchage si sa moyenne atteint 3.8 sur 6</t>
  </si>
  <si>
    <t>Le candidat en dessous de 3.8 est recalé</t>
  </si>
  <si>
    <t>Commentaires de l'examinateur</t>
  </si>
  <si>
    <t>Prénom et nom de l'examinateur</t>
  </si>
  <si>
    <t>LA-AA</t>
  </si>
  <si>
    <t>AA-A</t>
  </si>
  <si>
    <t>A-PA</t>
  </si>
  <si>
    <t>PA-AE</t>
  </si>
  <si>
    <t>AE-NA</t>
  </si>
  <si>
    <t>Conseils</t>
  </si>
  <si>
    <t>x</t>
  </si>
  <si>
    <t>Excellent. RAS.</t>
  </si>
  <si>
    <t>Bonne analyse générale. Hypothèse non évoquée de la montée du vert dans l'émotion: le travail de coaching fait pendant sa formation. Ou bien la rancune liée au mauvais traitement subit à son départ du LOSC. 
Tu as très bien utilisé tes notes pendant le débrief, ce n'est pas souvent le cas, donc bravo.</t>
  </si>
  <si>
    <t>Quand on montre le profil de Phase après la Base il faut montrer directement la superposition. Inversement si on présente la Phase en premier.
Tu dis qu'il bascule dans l'extraversion, ce n'est pas si évident. Il y a plutôt un rééquilibrage. Quelles tensions cela engendre?</t>
  </si>
  <si>
    <t xml:space="preserve">Bien expliqué. Intéressant l'idée de l'émotion Jaune exprimée mais pas expérimentée (c'est Bastien qui l'exprime ainsi). J'aurais dis "pas pleinement vécue", mais la notion d'expérience est intéressante. Le Jaune dans l'action c'est certe la dynamique, mai c'est aussi la communication (qu'il traduit par l'extraversion). On peut avoir une facilité à communiquer (ses idées, ses pensées) mais rester introverti dans ses émotions et ses opinions (différents des idées).
A la fin de l'analyse des indicateurs de Base, on sent un paradoxe chez lui entre son Jaune/Rouge qu'il reconnait et même aurait pensé plus élevé, et son Bleu qui reste dominant. Il aurait été intéressant de voir quels types de tensions internes cela pourrait engendrer. 
Il a manqué des questions sur l'inconfort en Phase du à l'écartement des indicateurs. 
Très bien d'avoir parlé d'Hudson, c'était très approprié, j'aurais aussi parlé des différents domaines de vie pour lui faire prendre conscience qu'il peut vivre un printemps professionnel mais d'autres saisons sur d'autres plans. </t>
  </si>
  <si>
    <t>Hélène Darras</t>
  </si>
  <si>
    <t>Pascal Godivier le 25.09.2024</t>
  </si>
  <si>
    <t xml:space="preserve">Bon regard sur soi. 
Le plus gros travail est en effet sur la posture, essayer d'envisager l'entretien comme une opportunité pour la personne d'explorer sa situation, ce qu'elle vit et comment elle le vit, même si la relation est hiérarchique.  </t>
  </si>
  <si>
    <t xml:space="preserve">Attention à bien reprendre les mots employés par la personne. "Le Rouge Colère" il aurait fallu recadrer, Pyramide: symbole d'ambition. Tu l'as bien fait ensuite avec la couleur Verte. Attention "Quelqu'un rouge dans l'équipe, quelqu'un de vert", c'est dommage. Sur la couleur Rouge tu avais bien dis "quand on active son Rouge". Attention Instinctif est différent de Intuitif. </t>
  </si>
  <si>
    <t>Très bien. J'aurais creusé un peu plus sa surprise sur le Rouge. Quand utilisait-t-il son Rouge avant? N'était-ce pas une adaptation aux contraintes de son ancien job, donc une Phase? Explorer aurait pu être intéressant et éclairant pour lui. Par exemple: n'est-ce pas plus confortable pour lui de faire moins de Rouge? 
Globalement il me manque des questions lui demandant d'illustrer par des exemples vécus l'activation de ses couleurs.</t>
  </si>
  <si>
    <t>Il a manqué la 7ème question: faire relire les réponses et poser l'ultime question: "Qu'est-ce que ça change pour vous de savoir tout ça, là maintenant?"</t>
  </si>
  <si>
    <t>Au fur et à mesure de l'entretien, tu as tendance à prendre de plus en plus de place, tu fais les questions et les réponses. Tu prends une posture d'analyste et plus d'accompagnante. Il faudrait laisser plus la personne s'exprimer, réfléchir sur des questions ouvertes. Comment vit-il la situation actuelle? On ne le sait pas vraiment. A-t-il vraiment fini l'hiver? Pas certain vu la position de l'indicateur d'émotion de Phase. 
Tu  fais une conclusion sur le fait que les couleurs de cet indicateur sont choisies, mais ne serait-elles pas aussi en partie subies?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</si>
</sst>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9" tint="0.79998168889431442"/>
        <bgColor theme="4" tint="0.79998168889431442"/>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theme="1"/>
      </left>
      <right style="medium">
        <color indexed="64"/>
      </right>
      <top/>
      <bottom/>
      <diagonal/>
    </border>
    <border>
      <left style="medium">
        <color theme="1"/>
      </left>
      <right style="medium">
        <color indexed="64"/>
      </right>
      <top/>
      <bottom style="medium">
        <color indexed="64"/>
      </bottom>
      <diagonal/>
    </border>
    <border>
      <left/>
      <right style="medium">
        <color indexed="64"/>
      </right>
      <top/>
      <bottom/>
      <diagonal/>
    </border>
    <border>
      <left style="medium">
        <color theme="0" tint="-0.14996795556505021"/>
      </left>
      <right style="medium">
        <color theme="0" tint="-0.14996795556505021"/>
      </right>
      <top/>
      <bottom style="medium">
        <color indexed="64"/>
      </bottom>
      <diagonal/>
    </border>
    <border>
      <left style="medium">
        <color indexed="64"/>
      </left>
      <right style="medium">
        <color theme="0" tint="-0.14996795556505021"/>
      </right>
      <top style="medium">
        <color indexed="64"/>
      </top>
      <bottom/>
      <diagonal/>
    </border>
    <border>
      <left style="medium">
        <color theme="0" tint="-0.14996795556505021"/>
      </left>
      <right style="medium">
        <color theme="0" tint="-0.14996795556505021"/>
      </right>
      <top style="medium">
        <color indexed="64"/>
      </top>
      <bottom/>
      <diagonal/>
    </border>
    <border>
      <left style="medium">
        <color indexed="64"/>
      </left>
      <right style="medium">
        <color theme="0" tint="-0.14996795556505021"/>
      </right>
      <top/>
      <bottom style="medium">
        <color indexed="64"/>
      </bottom>
      <diagonal/>
    </border>
    <border>
      <left style="medium">
        <color theme="0" tint="-0.14996795556505021"/>
      </left>
      <right style="medium">
        <color theme="1"/>
      </right>
      <top style="medium">
        <color indexed="64"/>
      </top>
      <bottom/>
      <diagonal/>
    </border>
    <border>
      <left style="medium">
        <color theme="0" tint="-0.14996795556505021"/>
      </left>
      <right style="medium">
        <color theme="1"/>
      </right>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0" tint="-0.14996795556505021"/>
      </left>
      <right/>
      <top style="medium">
        <color indexed="64"/>
      </top>
      <bottom/>
      <diagonal/>
    </border>
    <border>
      <left style="medium">
        <color theme="0" tint="-0.14996795556505021"/>
      </left>
      <right/>
      <top/>
      <bottom style="medium">
        <color indexed="64"/>
      </bottom>
      <diagonal/>
    </border>
  </borders>
  <cellStyleXfs count="1">
    <xf numFmtId="0" fontId="0" fillId="0" borderId="0"/>
  </cellStyleXfs>
  <cellXfs count="53">
    <xf numFmtId="0" fontId="0" fillId="0" borderId="0" xfId="0"/>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2" borderId="4" xfId="0" applyFont="1" applyFill="1" applyBorder="1" applyAlignment="1">
      <alignment horizontal="center" vertical="center" wrapText="1"/>
    </xf>
    <xf numFmtId="0" fontId="2" fillId="0" borderId="3" xfId="0" applyFont="1" applyBorder="1"/>
    <xf numFmtId="0" fontId="1" fillId="2" borderId="7" xfId="0" applyFont="1" applyFill="1" applyBorder="1" applyAlignment="1">
      <alignment horizontal="center" vertical="center" wrapText="1"/>
    </xf>
    <xf numFmtId="49" fontId="0" fillId="0" borderId="0" xfId="0" applyNumberFormat="1"/>
    <xf numFmtId="0" fontId="1" fillId="2" borderId="0" xfId="0" applyFont="1" applyFill="1" applyAlignment="1">
      <alignment horizontal="center" vertical="center" wrapText="1"/>
    </xf>
    <xf numFmtId="49" fontId="2" fillId="2" borderId="2" xfId="0" applyNumberFormat="1" applyFont="1" applyFill="1" applyBorder="1" applyAlignment="1">
      <alignment vertical="center" wrapText="1"/>
    </xf>
    <xf numFmtId="49" fontId="2" fillId="0" borderId="1" xfId="0" applyNumberFormat="1" applyFont="1" applyBorder="1" applyAlignment="1">
      <alignment horizontal="right" wrapText="1"/>
    </xf>
    <xf numFmtId="49" fontId="2" fillId="2" borderId="2" xfId="0" applyNumberFormat="1" applyFont="1" applyFill="1" applyBorder="1" applyAlignment="1">
      <alignment horizontal="right"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2" fillId="0" borderId="12" xfId="0" applyFont="1" applyBorder="1" applyAlignment="1">
      <alignment wrapText="1"/>
    </xf>
    <xf numFmtId="0" fontId="2" fillId="0" borderId="13" xfId="0" applyFont="1" applyBorder="1" applyAlignment="1">
      <alignment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11" xfId="0" applyFont="1" applyFill="1" applyBorder="1" applyAlignment="1">
      <alignment horizont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wrapText="1"/>
    </xf>
    <xf numFmtId="0" fontId="0" fillId="0" borderId="0" xfId="0" applyAlignment="1">
      <alignment horizontal="right" vertical="center"/>
    </xf>
    <xf numFmtId="1" fontId="2" fillId="0" borderId="1" xfId="0" applyNumberFormat="1" applyFont="1" applyBorder="1" applyAlignment="1">
      <alignment horizontal="left" indent="1"/>
    </xf>
    <xf numFmtId="2" fontId="2" fillId="2" borderId="2" xfId="0" applyNumberFormat="1" applyFont="1" applyFill="1" applyBorder="1" applyAlignment="1">
      <alignment horizontal="left" indent="1"/>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17" xfId="0" applyFont="1" applyBorder="1" applyAlignment="1">
      <alignment horizontal="right" vertical="center"/>
    </xf>
    <xf numFmtId="0" fontId="3" fillId="0" borderId="17" xfId="0" applyFont="1" applyBorder="1" applyAlignment="1">
      <alignment horizontal="center" wrapText="1"/>
    </xf>
    <xf numFmtId="0" fontId="3" fillId="2" borderId="17" xfId="0" applyFont="1" applyFill="1" applyBorder="1" applyAlignment="1">
      <alignment vertical="center"/>
    </xf>
    <xf numFmtId="49" fontId="3" fillId="2" borderId="17" xfId="0" applyNumberFormat="1" applyFont="1" applyFill="1" applyBorder="1" applyAlignment="1">
      <alignment horizontal="center" vertical="center"/>
    </xf>
    <xf numFmtId="0" fontId="3" fillId="2" borderId="17" xfId="0" applyFont="1" applyFill="1" applyBorder="1" applyAlignment="1">
      <alignment horizontal="center"/>
    </xf>
    <xf numFmtId="0" fontId="2" fillId="0" borderId="21" xfId="0" applyFont="1" applyBorder="1" applyAlignment="1">
      <alignment wrapText="1"/>
    </xf>
    <xf numFmtId="0" fontId="6" fillId="3" borderId="17"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protection locked="0"/>
    </xf>
    <xf numFmtId="0" fontId="4" fillId="4" borderId="22" xfId="0" applyFont="1" applyFill="1" applyBorder="1" applyAlignment="1" applyProtection="1">
      <alignment horizontal="center"/>
      <protection locked="0"/>
    </xf>
    <xf numFmtId="0" fontId="4" fillId="4" borderId="16" xfId="0" applyFont="1" applyFill="1" applyBorder="1" applyAlignment="1" applyProtection="1">
      <alignment horizontal="center"/>
      <protection locked="0"/>
    </xf>
    <xf numFmtId="49" fontId="3" fillId="0" borderId="17" xfId="0" applyNumberFormat="1" applyFont="1" applyBorder="1" applyAlignment="1">
      <alignment horizontal="center"/>
    </xf>
    <xf numFmtId="49" fontId="2" fillId="2" borderId="17" xfId="0" applyNumberFormat="1" applyFont="1" applyFill="1" applyBorder="1"/>
    <xf numFmtId="49" fontId="2" fillId="3" borderId="10" xfId="0" applyNumberFormat="1" applyFont="1" applyFill="1" applyBorder="1" applyAlignment="1" applyProtection="1">
      <alignment wrapText="1"/>
      <protection locked="0"/>
    </xf>
    <xf numFmtId="49" fontId="7" fillId="2" borderId="5" xfId="0" applyNumberFormat="1" applyFont="1" applyFill="1" applyBorder="1" applyAlignment="1">
      <alignment horizontal="left"/>
    </xf>
    <xf numFmtId="49" fontId="2" fillId="2" borderId="5" xfId="0" applyNumberFormat="1" applyFont="1" applyFill="1" applyBorder="1" applyAlignment="1">
      <alignment horizontal="center"/>
    </xf>
    <xf numFmtId="49" fontId="2" fillId="0" borderId="8" xfId="0" applyNumberFormat="1" applyFont="1" applyBorder="1"/>
    <xf numFmtId="49" fontId="2" fillId="2" borderId="9" xfId="0" applyNumberFormat="1" applyFont="1" applyFill="1" applyBorder="1"/>
    <xf numFmtId="49" fontId="2" fillId="2" borderId="0" xfId="0" applyNumberFormat="1" applyFont="1" applyFill="1"/>
    <xf numFmtId="0" fontId="5" fillId="0" borderId="0" xfId="0" applyFont="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T36"/>
  <sheetViews>
    <sheetView tabSelected="1" zoomScale="120" zoomScaleNormal="120" workbookViewId="0">
      <pane xSplit="1" ySplit="3" topLeftCell="B4" activePane="bottomRight" state="frozen"/>
      <selection pane="topRight" activeCell="B1" sqref="B1"/>
      <selection pane="bottomLeft" activeCell="A3" sqref="A3"/>
      <selection pane="bottomRight" activeCell="P28" sqref="P28"/>
    </sheetView>
  </sheetViews>
  <sheetFormatPr baseColWidth="10" defaultRowHeight="16" x14ac:dyDescent="0.2"/>
  <cols>
    <col min="1" max="1" width="31.6640625" customWidth="1"/>
    <col min="2" max="2" width="88" style="6" customWidth="1"/>
    <col min="3" max="3" width="12.33203125" customWidth="1"/>
    <col min="4" max="4" width="11.6640625" customWidth="1"/>
    <col min="5" max="5" width="10.6640625" customWidth="1"/>
    <col min="6" max="6" width="6.6640625" customWidth="1"/>
    <col min="7" max="7" width="10.6640625" customWidth="1"/>
    <col min="8" max="8" width="6.6640625" customWidth="1"/>
    <col min="9" max="9" width="10.6640625" customWidth="1"/>
    <col min="10" max="10" width="6.6640625" customWidth="1"/>
    <col min="11" max="11" width="10.6640625" customWidth="1"/>
    <col min="12" max="12" width="6.6640625" customWidth="1"/>
    <col min="13" max="13" width="10.6640625" customWidth="1"/>
    <col min="14" max="14" width="6.6640625" customWidth="1"/>
    <col min="15" max="15" width="10.6640625" customWidth="1"/>
    <col min="16" max="16" width="114.83203125" style="6" customWidth="1"/>
    <col min="17" max="17" width="85" style="6" customWidth="1"/>
    <col min="20" max="20" width="0" hidden="1" customWidth="1"/>
  </cols>
  <sheetData>
    <row r="1" spans="1:20" ht="41" customHeight="1" thickBot="1" x14ac:dyDescent="0.25">
      <c r="A1" s="31" t="s">
        <v>41</v>
      </c>
      <c r="B1" s="37" t="s">
        <v>54</v>
      </c>
      <c r="C1" s="50"/>
      <c r="D1" s="51"/>
      <c r="E1" s="51"/>
      <c r="F1" s="51"/>
      <c r="G1" s="51"/>
      <c r="H1" s="51"/>
      <c r="I1" s="51"/>
      <c r="J1" s="51"/>
      <c r="K1" s="51"/>
      <c r="L1" s="51"/>
      <c r="M1" s="51"/>
      <c r="N1" s="51"/>
      <c r="O1" s="51"/>
      <c r="P1" s="52"/>
    </row>
    <row r="2" spans="1:20" ht="52" thickBot="1" x14ac:dyDescent="0.25">
      <c r="A2" s="31" t="s">
        <v>22</v>
      </c>
      <c r="B2" s="37" t="s">
        <v>53</v>
      </c>
      <c r="C2" s="32" t="s">
        <v>13</v>
      </c>
      <c r="D2" s="32" t="s">
        <v>16</v>
      </c>
      <c r="E2" s="32" t="s">
        <v>11</v>
      </c>
      <c r="F2" s="32"/>
      <c r="G2" s="32" t="s">
        <v>10</v>
      </c>
      <c r="H2" s="32"/>
      <c r="I2" s="32" t="s">
        <v>9</v>
      </c>
      <c r="J2" s="32"/>
      <c r="K2" s="32" t="s">
        <v>8</v>
      </c>
      <c r="L2" s="32"/>
      <c r="M2" s="32" t="s">
        <v>7</v>
      </c>
      <c r="N2" s="32"/>
      <c r="O2" s="32" t="s">
        <v>6</v>
      </c>
      <c r="P2" s="41" t="s">
        <v>40</v>
      </c>
      <c r="Q2" s="41" t="s">
        <v>47</v>
      </c>
    </row>
    <row r="3" spans="1:20" ht="17" thickBot="1" x14ac:dyDescent="0.25">
      <c r="A3" s="33"/>
      <c r="B3" s="34" t="s">
        <v>18</v>
      </c>
      <c r="C3" s="33"/>
      <c r="D3" s="33"/>
      <c r="E3" s="35" t="s">
        <v>0</v>
      </c>
      <c r="F3" s="35" t="s">
        <v>42</v>
      </c>
      <c r="G3" s="35" t="s">
        <v>1</v>
      </c>
      <c r="H3" s="35" t="s">
        <v>43</v>
      </c>
      <c r="I3" s="35" t="s">
        <v>2</v>
      </c>
      <c r="J3" s="35" t="s">
        <v>44</v>
      </c>
      <c r="K3" s="35" t="s">
        <v>3</v>
      </c>
      <c r="L3" s="35" t="s">
        <v>45</v>
      </c>
      <c r="M3" s="35" t="s">
        <v>4</v>
      </c>
      <c r="N3" s="35" t="s">
        <v>46</v>
      </c>
      <c r="O3" s="35" t="s">
        <v>5</v>
      </c>
      <c r="P3" s="42"/>
      <c r="Q3" s="42"/>
    </row>
    <row r="4" spans="1:20" ht="182" customHeight="1" x14ac:dyDescent="0.2">
      <c r="A4" s="26" t="s">
        <v>19</v>
      </c>
      <c r="B4" s="26" t="s">
        <v>24</v>
      </c>
      <c r="C4" s="15"/>
      <c r="D4" s="16"/>
      <c r="E4" s="16"/>
      <c r="F4" s="16"/>
      <c r="G4" s="16"/>
      <c r="H4" s="16"/>
      <c r="I4" s="16"/>
      <c r="J4" s="16"/>
      <c r="K4" s="16"/>
      <c r="L4" s="16"/>
      <c r="M4" s="16"/>
      <c r="N4" s="36"/>
      <c r="O4" s="22"/>
      <c r="P4" s="43" t="s">
        <v>50</v>
      </c>
      <c r="Q4" s="43"/>
    </row>
    <row r="5" spans="1:20" ht="18" thickBot="1" x14ac:dyDescent="0.25">
      <c r="A5" s="28"/>
      <c r="B5" s="29" t="s">
        <v>12</v>
      </c>
      <c r="C5" s="17">
        <v>1</v>
      </c>
      <c r="D5" s="18">
        <f>D6</f>
        <v>5</v>
      </c>
      <c r="E5" s="38"/>
      <c r="F5" s="38"/>
      <c r="G5" s="38" t="s">
        <v>48</v>
      </c>
      <c r="H5" s="38"/>
      <c r="I5" s="38"/>
      <c r="J5" s="38"/>
      <c r="K5" s="38"/>
      <c r="L5" s="38"/>
      <c r="M5" s="38"/>
      <c r="N5" s="39"/>
      <c r="O5" s="40"/>
      <c r="P5" s="44" t="str">
        <f>IF(_xlfn.XOR(E5="x",F5="x",G5="x",H5="x",I5="x",J5="x",K5="x",L5="x",M5="x",N5="x",O5="x"),"","Cochez une seule croix et une seule")</f>
        <v/>
      </c>
      <c r="Q5" s="44"/>
      <c r="T5">
        <f>IF(P5="",0,1)</f>
        <v>0</v>
      </c>
    </row>
    <row r="6" spans="1:20" ht="17" hidden="1" thickBot="1" x14ac:dyDescent="0.25">
      <c r="A6" s="28"/>
      <c r="B6" s="27"/>
      <c r="C6" s="17">
        <f>C5</f>
        <v>1</v>
      </c>
      <c r="D6" s="18">
        <f>C6*(6*E6+5.5*F6+5*G6+4.5*H6+4*I6+3.5*J6+3*K6+2.5*L6+2*M6+1.5*N6+1*O6)</f>
        <v>5</v>
      </c>
      <c r="E6" s="19">
        <f t="shared" ref="E6:O6" si="0">IF(E5&lt;&gt;"",1,0)</f>
        <v>0</v>
      </c>
      <c r="F6" s="19">
        <f t="shared" si="0"/>
        <v>0</v>
      </c>
      <c r="G6" s="19">
        <f t="shared" si="0"/>
        <v>1</v>
      </c>
      <c r="H6" s="19">
        <f t="shared" si="0"/>
        <v>0</v>
      </c>
      <c r="I6" s="19">
        <f t="shared" si="0"/>
        <v>0</v>
      </c>
      <c r="J6" s="19">
        <f t="shared" si="0"/>
        <v>0</v>
      </c>
      <c r="K6" s="19">
        <f t="shared" si="0"/>
        <v>0</v>
      </c>
      <c r="L6" s="19">
        <f t="shared" si="0"/>
        <v>0</v>
      </c>
      <c r="M6" s="19">
        <f t="shared" si="0"/>
        <v>0</v>
      </c>
      <c r="N6" s="19">
        <f t="shared" si="0"/>
        <v>0</v>
      </c>
      <c r="O6" s="19">
        <f t="shared" si="0"/>
        <v>0</v>
      </c>
      <c r="P6" s="45"/>
      <c r="Q6" s="45"/>
    </row>
    <row r="7" spans="1:20" ht="106" customHeight="1" x14ac:dyDescent="0.2">
      <c r="A7" s="26" t="s">
        <v>23</v>
      </c>
      <c r="B7" s="26" t="s">
        <v>26</v>
      </c>
      <c r="C7" s="20"/>
      <c r="D7" s="21"/>
      <c r="E7" s="16"/>
      <c r="F7" s="16"/>
      <c r="G7" s="16"/>
      <c r="H7" s="16"/>
      <c r="I7" s="16"/>
      <c r="J7" s="16"/>
      <c r="K7" s="16"/>
      <c r="L7" s="16"/>
      <c r="M7" s="16"/>
      <c r="N7" s="36"/>
      <c r="O7" s="22"/>
      <c r="P7" s="43" t="s">
        <v>49</v>
      </c>
      <c r="Q7" s="43"/>
    </row>
    <row r="8" spans="1:20" ht="18" thickBot="1" x14ac:dyDescent="0.25">
      <c r="A8" s="28"/>
      <c r="B8" s="29" t="s">
        <v>12</v>
      </c>
      <c r="C8" s="17">
        <v>2</v>
      </c>
      <c r="D8" s="18">
        <f>D9</f>
        <v>12</v>
      </c>
      <c r="E8" s="38" t="s">
        <v>48</v>
      </c>
      <c r="F8" s="38"/>
      <c r="G8" s="38"/>
      <c r="H8" s="38"/>
      <c r="I8" s="38"/>
      <c r="J8" s="38"/>
      <c r="K8" s="38"/>
      <c r="L8" s="38"/>
      <c r="M8" s="38"/>
      <c r="N8" s="39"/>
      <c r="O8" s="40"/>
      <c r="P8" s="44" t="str">
        <f>IF(_xlfn.XOR(E8="x",F8="x",G8="x",H8="x",I8="x",J8="x",K8="x",L8="x",M8="x",N8="x",O8="x"),"","Cochez une seule croix et une seule")</f>
        <v/>
      </c>
      <c r="Q8" s="44"/>
      <c r="T8">
        <f>IF(P8="",0,1)</f>
        <v>0</v>
      </c>
    </row>
    <row r="9" spans="1:20" ht="17" hidden="1" thickBot="1" x14ac:dyDescent="0.25">
      <c r="A9" s="28"/>
      <c r="B9" s="27"/>
      <c r="C9" s="17">
        <f>C8</f>
        <v>2</v>
      </c>
      <c r="D9" s="18">
        <f>C9*(6*E9+5.5*F9+5*G9+4.5*H9+4*I9+3.5*J9+3*K9+2.5*L9+2*M9+1.5*N9+1*O9)</f>
        <v>12</v>
      </c>
      <c r="E9" s="19">
        <f t="shared" ref="E9:O9" si="1">IF(E8&lt;&gt;"",1,0)</f>
        <v>1</v>
      </c>
      <c r="F9" s="19">
        <f t="shared" si="1"/>
        <v>0</v>
      </c>
      <c r="G9" s="19">
        <f t="shared" si="1"/>
        <v>0</v>
      </c>
      <c r="H9" s="19">
        <f t="shared" si="1"/>
        <v>0</v>
      </c>
      <c r="I9" s="19">
        <f t="shared" si="1"/>
        <v>0</v>
      </c>
      <c r="J9" s="19">
        <f t="shared" si="1"/>
        <v>0</v>
      </c>
      <c r="K9" s="19">
        <f t="shared" si="1"/>
        <v>0</v>
      </c>
      <c r="L9" s="19">
        <f t="shared" si="1"/>
        <v>0</v>
      </c>
      <c r="M9" s="19">
        <f t="shared" si="1"/>
        <v>0</v>
      </c>
      <c r="N9" s="19">
        <f t="shared" si="1"/>
        <v>0</v>
      </c>
      <c r="O9" s="19">
        <f t="shared" si="1"/>
        <v>0</v>
      </c>
      <c r="P9" s="45"/>
      <c r="Q9" s="45"/>
    </row>
    <row r="10" spans="1:20" ht="152" customHeight="1" x14ac:dyDescent="0.2">
      <c r="A10" s="26" t="s">
        <v>20</v>
      </c>
      <c r="B10" s="26" t="s">
        <v>27</v>
      </c>
      <c r="C10" s="20"/>
      <c r="D10" s="21"/>
      <c r="E10" s="16"/>
      <c r="F10" s="16"/>
      <c r="G10" s="16"/>
      <c r="H10" s="16"/>
      <c r="I10" s="16"/>
      <c r="J10" s="16"/>
      <c r="K10" s="16"/>
      <c r="L10" s="16"/>
      <c r="M10" s="16"/>
      <c r="N10" s="36"/>
      <c r="O10" s="22"/>
      <c r="P10" s="43" t="s">
        <v>56</v>
      </c>
      <c r="Q10" s="43"/>
    </row>
    <row r="11" spans="1:20" ht="18" thickBot="1" x14ac:dyDescent="0.25">
      <c r="A11" s="28"/>
      <c r="B11" s="29" t="s">
        <v>12</v>
      </c>
      <c r="C11" s="17">
        <v>4</v>
      </c>
      <c r="D11" s="18">
        <f>D12</f>
        <v>22</v>
      </c>
      <c r="E11" s="38"/>
      <c r="F11" s="38" t="s">
        <v>48</v>
      </c>
      <c r="G11" s="38"/>
      <c r="H11" s="38"/>
      <c r="I11" s="38"/>
      <c r="J11" s="38"/>
      <c r="K11" s="38"/>
      <c r="L11" s="38"/>
      <c r="M11" s="38"/>
      <c r="N11" s="39"/>
      <c r="O11" s="40"/>
      <c r="P11" s="44" t="str">
        <f>IF(_xlfn.XOR(E11="x",F11="x",G11="x",H11="x",I11="x",J11="x",K11="x",L11="x",M11="x",N11="x",O11="x"),"","Cochez une seule croix et une seule")</f>
        <v/>
      </c>
      <c r="Q11" s="44"/>
      <c r="T11">
        <f>IF(P11="",0,1)</f>
        <v>0</v>
      </c>
    </row>
    <row r="12" spans="1:20" ht="17" hidden="1" thickBot="1" x14ac:dyDescent="0.25">
      <c r="A12" s="28"/>
      <c r="B12" s="27"/>
      <c r="C12" s="17">
        <f>C11</f>
        <v>4</v>
      </c>
      <c r="D12" s="18">
        <f>C12*(6*E12+5.5*F12+5*G12+4.5*H12+4*I12+3.5*J12+3*K12+2.5*L12+2*M12+1.5*N12+1*O12)</f>
        <v>22</v>
      </c>
      <c r="E12" s="19">
        <f t="shared" ref="E12:O12" si="2">IF(E11&lt;&gt;"",1,0)</f>
        <v>0</v>
      </c>
      <c r="F12" s="19">
        <f t="shared" si="2"/>
        <v>1</v>
      </c>
      <c r="G12" s="19">
        <f t="shared" si="2"/>
        <v>0</v>
      </c>
      <c r="H12" s="19">
        <f t="shared" si="2"/>
        <v>0</v>
      </c>
      <c r="I12" s="19">
        <f t="shared" si="2"/>
        <v>0</v>
      </c>
      <c r="J12" s="19">
        <f t="shared" si="2"/>
        <v>0</v>
      </c>
      <c r="K12" s="19">
        <f t="shared" si="2"/>
        <v>0</v>
      </c>
      <c r="L12" s="19">
        <f t="shared" si="2"/>
        <v>0</v>
      </c>
      <c r="M12" s="19">
        <f t="shared" si="2"/>
        <v>0</v>
      </c>
      <c r="N12" s="19">
        <f t="shared" si="2"/>
        <v>0</v>
      </c>
      <c r="O12" s="19">
        <f t="shared" si="2"/>
        <v>0</v>
      </c>
      <c r="P12" s="45"/>
      <c r="Q12" s="45"/>
    </row>
    <row r="13" spans="1:20" ht="143" customHeight="1" x14ac:dyDescent="0.2">
      <c r="A13" s="26" t="s">
        <v>21</v>
      </c>
      <c r="B13" s="26" t="s">
        <v>37</v>
      </c>
      <c r="C13" s="20"/>
      <c r="D13" s="21"/>
      <c r="E13" s="16"/>
      <c r="F13" s="16"/>
      <c r="G13" s="16"/>
      <c r="H13" s="16"/>
      <c r="I13" s="16"/>
      <c r="J13" s="16"/>
      <c r="K13" s="16"/>
      <c r="L13" s="16"/>
      <c r="M13" s="16"/>
      <c r="N13" s="36"/>
      <c r="O13" s="22"/>
      <c r="P13" s="43" t="s">
        <v>57</v>
      </c>
      <c r="Q13" s="43"/>
    </row>
    <row r="14" spans="1:20" ht="18" thickBot="1" x14ac:dyDescent="0.25">
      <c r="A14" s="28"/>
      <c r="B14" s="29" t="s">
        <v>12</v>
      </c>
      <c r="C14" s="17">
        <v>3</v>
      </c>
      <c r="D14" s="18">
        <f>D15</f>
        <v>15</v>
      </c>
      <c r="E14" s="38"/>
      <c r="F14" s="38"/>
      <c r="G14" s="38" t="s">
        <v>48</v>
      </c>
      <c r="H14" s="38"/>
      <c r="I14" s="38"/>
      <c r="J14" s="38"/>
      <c r="K14" s="38"/>
      <c r="L14" s="38"/>
      <c r="M14" s="38"/>
      <c r="N14" s="39"/>
      <c r="O14" s="40"/>
      <c r="P14" s="44" t="str">
        <f>IF(_xlfn.XOR(E14="x",F14="x",G14="x",H14="x",I14="x",J14="x",K14="x",L14="x",M14="x",N14="x",O14="x"),"","Cochez une seule croix et une seule")</f>
        <v/>
      </c>
      <c r="Q14" s="44"/>
      <c r="T14">
        <f>IF(P14="",0,1)</f>
        <v>0</v>
      </c>
    </row>
    <row r="15" spans="1:20" ht="17" hidden="1" thickBot="1" x14ac:dyDescent="0.25">
      <c r="A15" s="28"/>
      <c r="B15" s="27"/>
      <c r="C15" s="17">
        <f>C14</f>
        <v>3</v>
      </c>
      <c r="D15" s="18">
        <f>C15*(6*E15+5.5*F15+5*G15+4.5*H15+4*I15+3.5*J15+3*K15+2.5*L15+2*M15+1.5*N15+1*O15)</f>
        <v>15</v>
      </c>
      <c r="E15" s="19">
        <f t="shared" ref="E15:O15" si="3">IF(E14&lt;&gt;"",1,0)</f>
        <v>0</v>
      </c>
      <c r="F15" s="19">
        <f t="shared" si="3"/>
        <v>0</v>
      </c>
      <c r="G15" s="19">
        <f t="shared" si="3"/>
        <v>1</v>
      </c>
      <c r="H15" s="19">
        <f t="shared" si="3"/>
        <v>0</v>
      </c>
      <c r="I15" s="19">
        <f t="shared" si="3"/>
        <v>0</v>
      </c>
      <c r="J15" s="19">
        <f t="shared" si="3"/>
        <v>0</v>
      </c>
      <c r="K15" s="19">
        <f t="shared" si="3"/>
        <v>0</v>
      </c>
      <c r="L15" s="19">
        <f t="shared" si="3"/>
        <v>0</v>
      </c>
      <c r="M15" s="19">
        <f t="shared" si="3"/>
        <v>0</v>
      </c>
      <c r="N15" s="19">
        <f t="shared" si="3"/>
        <v>0</v>
      </c>
      <c r="O15" s="19">
        <f t="shared" si="3"/>
        <v>0</v>
      </c>
      <c r="P15" s="45"/>
      <c r="Q15" s="45"/>
    </row>
    <row r="16" spans="1:20" ht="125" customHeight="1" x14ac:dyDescent="0.2">
      <c r="A16" s="26" t="s">
        <v>32</v>
      </c>
      <c r="B16" s="26" t="s">
        <v>25</v>
      </c>
      <c r="C16" s="20"/>
      <c r="D16" s="21"/>
      <c r="E16" s="16"/>
      <c r="F16" s="16"/>
      <c r="G16" s="16"/>
      <c r="H16" s="16"/>
      <c r="I16" s="16"/>
      <c r="J16" s="16"/>
      <c r="K16" s="16"/>
      <c r="L16" s="16"/>
      <c r="M16" s="16"/>
      <c r="N16" s="36"/>
      <c r="O16" s="22"/>
      <c r="P16" s="43" t="s">
        <v>51</v>
      </c>
      <c r="Q16" s="43"/>
    </row>
    <row r="17" spans="1:20" ht="18" thickBot="1" x14ac:dyDescent="0.25">
      <c r="A17" s="28"/>
      <c r="B17" s="29" t="s">
        <v>12</v>
      </c>
      <c r="C17" s="17">
        <v>3</v>
      </c>
      <c r="D17" s="18">
        <f>D18</f>
        <v>13.5</v>
      </c>
      <c r="E17" s="38"/>
      <c r="F17" s="38"/>
      <c r="G17" s="38"/>
      <c r="H17" s="38" t="s">
        <v>48</v>
      </c>
      <c r="I17" s="38"/>
      <c r="J17" s="38"/>
      <c r="K17" s="38"/>
      <c r="L17" s="38"/>
      <c r="M17" s="38"/>
      <c r="N17" s="39"/>
      <c r="O17" s="40"/>
      <c r="P17" s="44" t="str">
        <f>IF(_xlfn.XOR(E17="x",F17="x",G17="x",H17="x",I17="x",J17="x",K17="x",L17="x",M17="x",N17="x",O17="x"),"","Cochez une seule croix et une seule")</f>
        <v/>
      </c>
      <c r="Q17" s="44"/>
      <c r="T17">
        <f>IF(P17="",0,1)</f>
        <v>0</v>
      </c>
    </row>
    <row r="18" spans="1:20" ht="17" hidden="1" thickBot="1" x14ac:dyDescent="0.25">
      <c r="A18" s="28"/>
      <c r="B18" s="27"/>
      <c r="C18" s="17">
        <f>C17</f>
        <v>3</v>
      </c>
      <c r="D18" s="18">
        <f>C18*(6*E18+5.5*F18+5*G18+4.5*H18+4*I18+3.5*J18+3*K18+2.5*L18+2*M18+1.5*N18+1*O18)</f>
        <v>13.5</v>
      </c>
      <c r="E18" s="19">
        <f t="shared" ref="E18:O18" si="4">IF(E17&lt;&gt;"",1,0)</f>
        <v>0</v>
      </c>
      <c r="F18" s="19">
        <f t="shared" si="4"/>
        <v>0</v>
      </c>
      <c r="G18" s="19">
        <f t="shared" si="4"/>
        <v>0</v>
      </c>
      <c r="H18" s="19">
        <f t="shared" si="4"/>
        <v>1</v>
      </c>
      <c r="I18" s="19">
        <f t="shared" si="4"/>
        <v>0</v>
      </c>
      <c r="J18" s="19">
        <f t="shared" si="4"/>
        <v>0</v>
      </c>
      <c r="K18" s="19">
        <f t="shared" si="4"/>
        <v>0</v>
      </c>
      <c r="L18" s="19">
        <f t="shared" si="4"/>
        <v>0</v>
      </c>
      <c r="M18" s="19">
        <f t="shared" si="4"/>
        <v>0</v>
      </c>
      <c r="N18" s="19">
        <f t="shared" si="4"/>
        <v>0</v>
      </c>
      <c r="O18" s="19">
        <f t="shared" si="4"/>
        <v>0</v>
      </c>
      <c r="P18" s="45"/>
      <c r="Q18" s="45"/>
    </row>
    <row r="19" spans="1:20" ht="163" customHeight="1" x14ac:dyDescent="0.2">
      <c r="A19" s="26" t="s">
        <v>33</v>
      </c>
      <c r="B19" s="26" t="s">
        <v>28</v>
      </c>
      <c r="C19" s="20"/>
      <c r="D19" s="21"/>
      <c r="E19" s="16"/>
      <c r="F19" s="16"/>
      <c r="G19" s="16"/>
      <c r="H19" s="16"/>
      <c r="I19" s="16"/>
      <c r="J19" s="16"/>
      <c r="K19" s="16"/>
      <c r="L19" s="16"/>
      <c r="M19" s="16"/>
      <c r="N19" s="36"/>
      <c r="O19" s="22"/>
      <c r="P19" s="43" t="s">
        <v>52</v>
      </c>
      <c r="Q19" s="43"/>
    </row>
    <row r="20" spans="1:20" ht="18" thickBot="1" x14ac:dyDescent="0.25">
      <c r="A20" s="28"/>
      <c r="B20" s="29" t="s">
        <v>12</v>
      </c>
      <c r="C20" s="17">
        <v>5</v>
      </c>
      <c r="D20" s="18">
        <f>D21</f>
        <v>22.5</v>
      </c>
      <c r="E20" s="38"/>
      <c r="F20" s="38"/>
      <c r="G20" s="38"/>
      <c r="H20" s="38" t="s">
        <v>48</v>
      </c>
      <c r="I20" s="38"/>
      <c r="J20" s="38"/>
      <c r="K20" s="38"/>
      <c r="L20" s="38"/>
      <c r="M20" s="38"/>
      <c r="N20" s="39"/>
      <c r="O20" s="40"/>
      <c r="P20" s="44" t="str">
        <f>IF(_xlfn.XOR(E20="x",F20="x",G20="x",H20="x",I20="x",J20="x",K20="x",L20="x",M20="x",N20="x",O20="x"),"","Cochez une seule croix et une seule")</f>
        <v/>
      </c>
      <c r="Q20" s="44"/>
      <c r="T20">
        <f>IF(P20="",0,1)</f>
        <v>0</v>
      </c>
    </row>
    <row r="21" spans="1:20" ht="17" hidden="1" thickBot="1" x14ac:dyDescent="0.25">
      <c r="A21" s="28"/>
      <c r="B21" s="27"/>
      <c r="C21" s="17">
        <f>C20</f>
        <v>5</v>
      </c>
      <c r="D21" s="18">
        <f>C21*(6*E21+5.5*F21+5*G21+4.5*H21+4*I21+3.5*J21+3*K21+2.5*L21+2*M21+1.5*N21+1*O21)</f>
        <v>22.5</v>
      </c>
      <c r="E21" s="19">
        <f t="shared" ref="E21:O21" si="5">IF(E20&lt;&gt;"",1,0)</f>
        <v>0</v>
      </c>
      <c r="F21" s="19">
        <f t="shared" si="5"/>
        <v>0</v>
      </c>
      <c r="G21" s="19">
        <f t="shared" si="5"/>
        <v>0</v>
      </c>
      <c r="H21" s="19">
        <f t="shared" si="5"/>
        <v>1</v>
      </c>
      <c r="I21" s="19">
        <f t="shared" si="5"/>
        <v>0</v>
      </c>
      <c r="J21" s="19">
        <f t="shared" si="5"/>
        <v>0</v>
      </c>
      <c r="K21" s="19">
        <f t="shared" si="5"/>
        <v>0</v>
      </c>
      <c r="L21" s="19">
        <f t="shared" si="5"/>
        <v>0</v>
      </c>
      <c r="M21" s="19">
        <f t="shared" si="5"/>
        <v>0</v>
      </c>
      <c r="N21" s="19">
        <f t="shared" si="5"/>
        <v>0</v>
      </c>
      <c r="O21" s="19">
        <f t="shared" si="5"/>
        <v>0</v>
      </c>
      <c r="P21" s="45"/>
      <c r="Q21" s="45"/>
    </row>
    <row r="22" spans="1:20" ht="73" customHeight="1" x14ac:dyDescent="0.2">
      <c r="A22" s="26" t="s">
        <v>34</v>
      </c>
      <c r="B22" s="26" t="s">
        <v>29</v>
      </c>
      <c r="C22" s="20"/>
      <c r="D22" s="21"/>
      <c r="E22" s="16"/>
      <c r="F22" s="16"/>
      <c r="G22" s="16"/>
      <c r="H22" s="16"/>
      <c r="I22" s="16"/>
      <c r="J22" s="16"/>
      <c r="K22" s="16"/>
      <c r="L22" s="16"/>
      <c r="M22" s="16"/>
      <c r="N22" s="36"/>
      <c r="O22" s="22"/>
      <c r="P22" s="43" t="s">
        <v>58</v>
      </c>
      <c r="Q22" s="43"/>
    </row>
    <row r="23" spans="1:20" ht="18" thickBot="1" x14ac:dyDescent="0.25">
      <c r="A23" s="28"/>
      <c r="B23" s="29" t="s">
        <v>12</v>
      </c>
      <c r="C23" s="17">
        <v>1</v>
      </c>
      <c r="D23" s="18">
        <f>D24</f>
        <v>4.5</v>
      </c>
      <c r="E23" s="38"/>
      <c r="F23" s="38"/>
      <c r="G23" s="38"/>
      <c r="H23" s="38" t="s">
        <v>48</v>
      </c>
      <c r="I23" s="38"/>
      <c r="J23" s="38"/>
      <c r="K23" s="38"/>
      <c r="L23" s="38"/>
      <c r="M23" s="38"/>
      <c r="N23" s="39"/>
      <c r="O23" s="40"/>
      <c r="P23" s="44" t="str">
        <f>IF(_xlfn.XOR(E23="x",F23="x",G23="x",H23="x",I23="x",J23="x",K23="x",L23="x",M23="x",N23="x",O23="x"),"","Cochez une seule croix et une seule")</f>
        <v/>
      </c>
      <c r="Q23" s="44"/>
      <c r="T23">
        <f>IF(P23="",0,1)</f>
        <v>0</v>
      </c>
    </row>
    <row r="24" spans="1:20" ht="17" hidden="1" thickBot="1" x14ac:dyDescent="0.25">
      <c r="A24" s="28"/>
      <c r="B24" s="27"/>
      <c r="C24" s="17">
        <f>C23</f>
        <v>1</v>
      </c>
      <c r="D24" s="18">
        <f>C24*(6*E24+5.5*F24+5*G24+4.5*H24+4*I24+3.5*J24+3*K24+2.5*L24+2*M24+1.5*N24+1*O24)</f>
        <v>4.5</v>
      </c>
      <c r="E24" s="19">
        <f t="shared" ref="E24:O24" si="6">IF(E23&lt;&gt;"",1,0)</f>
        <v>0</v>
      </c>
      <c r="F24" s="19">
        <f t="shared" si="6"/>
        <v>0</v>
      </c>
      <c r="G24" s="19">
        <f t="shared" si="6"/>
        <v>0</v>
      </c>
      <c r="H24" s="19">
        <f t="shared" si="6"/>
        <v>1</v>
      </c>
      <c r="I24" s="19">
        <f t="shared" si="6"/>
        <v>0</v>
      </c>
      <c r="J24" s="19">
        <f t="shared" si="6"/>
        <v>0</v>
      </c>
      <c r="K24" s="19">
        <f t="shared" si="6"/>
        <v>0</v>
      </c>
      <c r="L24" s="19">
        <f t="shared" si="6"/>
        <v>0</v>
      </c>
      <c r="M24" s="19">
        <f t="shared" si="6"/>
        <v>0</v>
      </c>
      <c r="N24" s="19">
        <f t="shared" si="6"/>
        <v>0</v>
      </c>
      <c r="O24" s="19">
        <f t="shared" si="6"/>
        <v>0</v>
      </c>
      <c r="P24" s="45"/>
      <c r="Q24" s="45"/>
    </row>
    <row r="25" spans="1:20" ht="189" customHeight="1" x14ac:dyDescent="0.2">
      <c r="A25" s="26" t="s">
        <v>35</v>
      </c>
      <c r="B25" s="26" t="s">
        <v>30</v>
      </c>
      <c r="C25" s="20"/>
      <c r="D25" s="21"/>
      <c r="E25" s="16"/>
      <c r="F25" s="16"/>
      <c r="G25" s="16"/>
      <c r="H25" s="16"/>
      <c r="I25" s="16"/>
      <c r="J25" s="16"/>
      <c r="K25" s="16"/>
      <c r="L25" s="16"/>
      <c r="M25" s="16"/>
      <c r="N25" s="36"/>
      <c r="O25" s="22"/>
      <c r="P25" s="43" t="s">
        <v>59</v>
      </c>
      <c r="Q25" s="43"/>
    </row>
    <row r="26" spans="1:20" ht="18" thickBot="1" x14ac:dyDescent="0.25">
      <c r="A26" s="28"/>
      <c r="B26" s="29" t="s">
        <v>12</v>
      </c>
      <c r="C26" s="17">
        <v>5</v>
      </c>
      <c r="D26" s="18">
        <f>D27</f>
        <v>20</v>
      </c>
      <c r="E26" s="38"/>
      <c r="F26" s="38"/>
      <c r="G26" s="38"/>
      <c r="H26" s="38"/>
      <c r="I26" s="38" t="s">
        <v>48</v>
      </c>
      <c r="J26" s="38"/>
      <c r="K26" s="38"/>
      <c r="L26" s="38"/>
      <c r="M26" s="38"/>
      <c r="N26" s="39"/>
      <c r="O26" s="40"/>
      <c r="P26" s="44" t="str">
        <f>IF(_xlfn.XOR(E26="x",F26="x",G26="x",H26="x",I26="x",J26="x",K26="x",L26="x",M26="x",N26="x",O26="x"),"","Cochez une seule croix et une seule")</f>
        <v/>
      </c>
      <c r="Q26" s="44"/>
      <c r="T26">
        <f>IF(P26="",0,1)</f>
        <v>0</v>
      </c>
    </row>
    <row r="27" spans="1:20" ht="17" hidden="1" thickBot="1" x14ac:dyDescent="0.25">
      <c r="A27" s="28"/>
      <c r="B27" s="27"/>
      <c r="C27" s="17">
        <f>C26</f>
        <v>5</v>
      </c>
      <c r="D27" s="18">
        <f>C27*(6*E27+5.5*F27+5*G27+4.5*H27+4*I27+3.5*J27+3*K27+2.5*L27+2*M27+1.5*N27+1*O27)</f>
        <v>20</v>
      </c>
      <c r="E27" s="19">
        <f t="shared" ref="E27:O27" si="7">IF(E26&lt;&gt;"",1,0)</f>
        <v>0</v>
      </c>
      <c r="F27" s="19">
        <f t="shared" si="7"/>
        <v>0</v>
      </c>
      <c r="G27" s="19">
        <f t="shared" si="7"/>
        <v>0</v>
      </c>
      <c r="H27" s="19">
        <f t="shared" si="7"/>
        <v>0</v>
      </c>
      <c r="I27" s="19">
        <f t="shared" si="7"/>
        <v>1</v>
      </c>
      <c r="J27" s="19">
        <f t="shared" si="7"/>
        <v>0</v>
      </c>
      <c r="K27" s="19">
        <f t="shared" si="7"/>
        <v>0</v>
      </c>
      <c r="L27" s="19">
        <f t="shared" si="7"/>
        <v>0</v>
      </c>
      <c r="M27" s="19">
        <f t="shared" si="7"/>
        <v>0</v>
      </c>
      <c r="N27" s="19">
        <f t="shared" si="7"/>
        <v>0</v>
      </c>
      <c r="O27" s="19">
        <f t="shared" si="7"/>
        <v>0</v>
      </c>
      <c r="P27" s="45"/>
      <c r="Q27" s="45"/>
    </row>
    <row r="28" spans="1:20" ht="179" customHeight="1" x14ac:dyDescent="0.2">
      <c r="A28" s="26" t="s">
        <v>36</v>
      </c>
      <c r="B28" s="26" t="s">
        <v>31</v>
      </c>
      <c r="C28" s="20"/>
      <c r="D28" s="21"/>
      <c r="E28" s="16"/>
      <c r="F28" s="16"/>
      <c r="G28" s="16"/>
      <c r="H28" s="16"/>
      <c r="I28" s="16"/>
      <c r="J28" s="16"/>
      <c r="K28" s="16"/>
      <c r="L28" s="16"/>
      <c r="M28" s="16"/>
      <c r="N28" s="36"/>
      <c r="O28" s="22"/>
      <c r="P28" s="43" t="s">
        <v>55</v>
      </c>
      <c r="Q28" s="43"/>
    </row>
    <row r="29" spans="1:20" ht="18" thickBot="1" x14ac:dyDescent="0.25">
      <c r="A29" s="8"/>
      <c r="B29" s="29" t="s">
        <v>12</v>
      </c>
      <c r="C29" s="17">
        <v>3</v>
      </c>
      <c r="D29" s="18">
        <f>D30</f>
        <v>15</v>
      </c>
      <c r="E29" s="38"/>
      <c r="F29" s="38"/>
      <c r="G29" s="38" t="s">
        <v>48</v>
      </c>
      <c r="H29" s="38"/>
      <c r="I29" s="38"/>
      <c r="J29" s="38"/>
      <c r="K29" s="38"/>
      <c r="L29" s="38"/>
      <c r="M29" s="38"/>
      <c r="N29" s="39"/>
      <c r="O29" s="40"/>
      <c r="P29" s="44" t="str">
        <f>IF(_xlfn.XOR(E29="x",F29="x",G29="x",H29="x",I29="x",J29="x",K29="x",L29="x",M29="x",N29="x",O29="x"),"","Cochez une seule croix et une seule")</f>
        <v/>
      </c>
      <c r="Q29" s="44"/>
      <c r="T29">
        <f>IF(P29="",0,1)</f>
        <v>0</v>
      </c>
    </row>
    <row r="30" spans="1:20" ht="17" hidden="1" thickBot="1" x14ac:dyDescent="0.25">
      <c r="A30" s="28"/>
      <c r="B30" s="27"/>
      <c r="C30" s="17">
        <f>C29</f>
        <v>3</v>
      </c>
      <c r="D30" s="18">
        <f>C30*(6*E30+5.5*F30+5*G30+4.5*H30+4*I30+3.5*J30+3*K30+2.5*L30+2*M30+1.5*N30+1*O30)</f>
        <v>15</v>
      </c>
      <c r="E30" s="19">
        <f t="shared" ref="E30:O30" si="8">IF(E29&lt;&gt;"",1,0)</f>
        <v>0</v>
      </c>
      <c r="F30" s="19">
        <f t="shared" si="8"/>
        <v>0</v>
      </c>
      <c r="G30" s="19">
        <f t="shared" si="8"/>
        <v>1</v>
      </c>
      <c r="H30" s="19">
        <f t="shared" si="8"/>
        <v>0</v>
      </c>
      <c r="I30" s="19">
        <f t="shared" si="8"/>
        <v>0</v>
      </c>
      <c r="J30" s="19">
        <f t="shared" si="8"/>
        <v>0</v>
      </c>
      <c r="K30" s="19">
        <f t="shared" si="8"/>
        <v>0</v>
      </c>
      <c r="L30" s="19">
        <f t="shared" si="8"/>
        <v>0</v>
      </c>
      <c r="M30" s="19">
        <f t="shared" si="8"/>
        <v>0</v>
      </c>
      <c r="N30" s="19">
        <f t="shared" si="8"/>
        <v>0</v>
      </c>
      <c r="O30" s="19">
        <f t="shared" si="8"/>
        <v>0</v>
      </c>
      <c r="P30" s="45"/>
      <c r="Q30" s="45"/>
    </row>
    <row r="31" spans="1:20" ht="17" x14ac:dyDescent="0.2">
      <c r="A31" s="9" t="s">
        <v>14</v>
      </c>
      <c r="B31" s="24">
        <f>SUM(C4:C30)/2</f>
        <v>27</v>
      </c>
      <c r="C31" s="1"/>
      <c r="D31" s="2"/>
      <c r="E31" s="4"/>
      <c r="F31" s="4"/>
      <c r="G31" s="4"/>
      <c r="H31" s="4"/>
      <c r="I31" s="4"/>
      <c r="J31" s="4"/>
      <c r="K31" s="4"/>
      <c r="L31" s="4"/>
      <c r="M31" s="4"/>
      <c r="N31" s="4"/>
      <c r="O31" s="4"/>
      <c r="P31" s="46"/>
      <c r="Q31" s="46"/>
    </row>
    <row r="32" spans="1:20" ht="18" thickBot="1" x14ac:dyDescent="0.25">
      <c r="A32" s="10" t="s">
        <v>15</v>
      </c>
      <c r="B32" s="25">
        <f>D32/B31</f>
        <v>4.7962962962962967</v>
      </c>
      <c r="C32" s="5"/>
      <c r="D32" s="3">
        <f>SUBTOTAL(109,D2:D31)</f>
        <v>129.5</v>
      </c>
      <c r="E32" s="3"/>
      <c r="F32" s="3"/>
      <c r="G32" s="3"/>
      <c r="H32" s="3"/>
      <c r="I32" s="3"/>
      <c r="J32" s="3"/>
      <c r="K32" s="3"/>
      <c r="L32" s="3"/>
      <c r="M32" s="3"/>
      <c r="N32" s="3"/>
      <c r="O32" s="3"/>
      <c r="P32" s="47"/>
      <c r="Q32" s="47"/>
    </row>
    <row r="33" spans="1:20" hidden="1" x14ac:dyDescent="0.2">
      <c r="A33" s="12"/>
      <c r="B33" s="13"/>
      <c r="C33" s="14" t="str">
        <f>IF(B32&gt;=4,"REÇU","")</f>
        <v>REÇU</v>
      </c>
      <c r="D33" s="14" t="str">
        <f>IF((B32&lt;4)*AND(B32&gt;3.8),"RATTRAPAGE","")</f>
        <v/>
      </c>
      <c r="E33" s="14" t="str">
        <f>IF(B32&lt;3.8,"AJOURNÉ","")</f>
        <v/>
      </c>
      <c r="F33" s="14"/>
      <c r="G33" s="7"/>
      <c r="H33" s="7"/>
      <c r="I33" s="7"/>
      <c r="J33" s="7"/>
      <c r="K33" s="7"/>
      <c r="L33" s="7"/>
      <c r="M33" s="7"/>
      <c r="N33" s="7"/>
      <c r="O33" s="7"/>
      <c r="P33" s="48"/>
      <c r="Q33" s="48"/>
      <c r="T33">
        <f>SUM(T4:T32)</f>
        <v>0</v>
      </c>
    </row>
    <row r="34" spans="1:20" ht="23" customHeight="1" x14ac:dyDescent="0.2">
      <c r="A34" s="11"/>
      <c r="B34" s="23" t="s">
        <v>17</v>
      </c>
    </row>
    <row r="35" spans="1:20" ht="23" customHeight="1" x14ac:dyDescent="0.3">
      <c r="A35" s="11"/>
      <c r="B35" s="23" t="s">
        <v>38</v>
      </c>
      <c r="C35" s="49" t="str">
        <f>IF(T33=0,IF(C33&lt;&gt;"",C33,IF(D33&lt;&gt;"",D33,IF(E33&lt;&gt;"",E33,""))),"Erreur dans la notation")</f>
        <v>REÇU</v>
      </c>
      <c r="D35" s="49"/>
      <c r="E35" s="49"/>
      <c r="F35" s="30"/>
    </row>
    <row r="36" spans="1:20" ht="23" customHeight="1" x14ac:dyDescent="0.2">
      <c r="A36" s="11"/>
      <c r="B36" s="23" t="s">
        <v>39</v>
      </c>
    </row>
  </sheetData>
  <sheetProtection sheet="1" objects="1" scenarios="1"/>
  <mergeCells count="2">
    <mergeCell ref="C35:E35"/>
    <mergeCell ref="C1:P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Pascal Godivier</cp:lastModifiedBy>
  <cp:lastPrinted>2023-08-24T13:31:12Z</cp:lastPrinted>
  <dcterms:created xsi:type="dcterms:W3CDTF">2021-07-07T17:31:45Z</dcterms:created>
  <dcterms:modified xsi:type="dcterms:W3CDTF">2024-09-27T08:20:06Z</dcterms:modified>
</cp:coreProperties>
</file>