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imac27/Downloads/"/>
    </mc:Choice>
  </mc:AlternateContent>
  <xr:revisionPtr revIDLastSave="0" documentId="13_ncr:1_{CFEED87F-98C0-C24D-8998-19ABC5F0BE7D}" xr6:coauthVersionLast="47" xr6:coauthVersionMax="47" xr10:uidLastSave="{00000000-0000-0000-0000-000000000000}"/>
  <bookViews>
    <workbookView xWindow="920" yWindow="500" windowWidth="45500" windowHeight="2646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 i="2" l="1"/>
  <c r="T5" i="2"/>
  <c r="P8" i="2"/>
  <c r="T8" i="2"/>
  <c r="P11" i="2"/>
  <c r="T11" i="2"/>
  <c r="P14" i="2"/>
  <c r="T14" i="2"/>
  <c r="P17" i="2"/>
  <c r="T17" i="2"/>
  <c r="P20" i="2"/>
  <c r="T20" i="2"/>
  <c r="P26" i="2"/>
  <c r="T26" i="2"/>
  <c r="P29" i="2"/>
  <c r="T29" i="2"/>
  <c r="P23" i="2"/>
  <c r="T23" i="2"/>
  <c r="T33" i="2"/>
  <c r="O30" i="2"/>
  <c r="N30" i="2"/>
  <c r="M30" i="2"/>
  <c r="L30" i="2"/>
  <c r="K30" i="2"/>
  <c r="J30" i="2"/>
  <c r="I30" i="2"/>
  <c r="H30" i="2"/>
  <c r="G30" i="2"/>
  <c r="F30" i="2"/>
  <c r="E30" i="2"/>
  <c r="C30" i="2"/>
  <c r="O27" i="2"/>
  <c r="N27" i="2"/>
  <c r="M27" i="2"/>
  <c r="L27" i="2"/>
  <c r="K27" i="2"/>
  <c r="J27" i="2"/>
  <c r="I27" i="2"/>
  <c r="H27" i="2"/>
  <c r="G27" i="2"/>
  <c r="F27" i="2"/>
  <c r="E27" i="2"/>
  <c r="C27" i="2"/>
  <c r="O24" i="2"/>
  <c r="N24" i="2"/>
  <c r="M24" i="2"/>
  <c r="L24" i="2"/>
  <c r="K24" i="2"/>
  <c r="J24" i="2"/>
  <c r="I24" i="2"/>
  <c r="H24" i="2"/>
  <c r="G24" i="2"/>
  <c r="F24" i="2"/>
  <c r="E24" i="2"/>
  <c r="C24" i="2"/>
  <c r="O21" i="2"/>
  <c r="N21" i="2"/>
  <c r="M21" i="2"/>
  <c r="L21" i="2"/>
  <c r="K21" i="2"/>
  <c r="J21" i="2"/>
  <c r="I21" i="2"/>
  <c r="H21" i="2"/>
  <c r="G21" i="2"/>
  <c r="F21" i="2"/>
  <c r="E21" i="2"/>
  <c r="C21" i="2"/>
  <c r="O18" i="2"/>
  <c r="N18" i="2"/>
  <c r="M18" i="2"/>
  <c r="L18" i="2"/>
  <c r="K18" i="2"/>
  <c r="J18" i="2"/>
  <c r="I18" i="2"/>
  <c r="H18" i="2"/>
  <c r="G18" i="2"/>
  <c r="F18" i="2"/>
  <c r="E18" i="2"/>
  <c r="C18" i="2"/>
  <c r="O15" i="2"/>
  <c r="N15" i="2"/>
  <c r="M15" i="2"/>
  <c r="L15" i="2"/>
  <c r="K15" i="2"/>
  <c r="J15" i="2"/>
  <c r="I15" i="2"/>
  <c r="H15" i="2"/>
  <c r="G15" i="2"/>
  <c r="F15" i="2"/>
  <c r="E15" i="2"/>
  <c r="C15" i="2"/>
  <c r="O12" i="2"/>
  <c r="N12" i="2"/>
  <c r="M12" i="2"/>
  <c r="L12" i="2"/>
  <c r="K12" i="2"/>
  <c r="J12" i="2"/>
  <c r="I12" i="2"/>
  <c r="H12" i="2"/>
  <c r="G12" i="2"/>
  <c r="F12" i="2"/>
  <c r="E12" i="2"/>
  <c r="C12" i="2"/>
  <c r="O9" i="2"/>
  <c r="N9" i="2"/>
  <c r="M9" i="2"/>
  <c r="L9" i="2"/>
  <c r="K9" i="2"/>
  <c r="J9" i="2"/>
  <c r="I9" i="2"/>
  <c r="H9" i="2"/>
  <c r="G9" i="2"/>
  <c r="F9" i="2"/>
  <c r="E9" i="2"/>
  <c r="C9" i="2"/>
  <c r="F6" i="2"/>
  <c r="G6" i="2"/>
  <c r="H6" i="2"/>
  <c r="I6" i="2"/>
  <c r="J6" i="2"/>
  <c r="K6" i="2"/>
  <c r="L6" i="2"/>
  <c r="M6" i="2"/>
  <c r="N6" i="2"/>
  <c r="O6" i="2"/>
  <c r="C6" i="2"/>
  <c r="E6" i="2"/>
  <c r="D18" i="2"/>
  <c r="D30" i="2"/>
  <c r="D29" i="2"/>
  <c r="D27" i="2"/>
  <c r="D26" i="2"/>
  <c r="D24" i="2"/>
  <c r="D23" i="2"/>
  <c r="D21" i="2"/>
  <c r="D20" i="2"/>
  <c r="D15" i="2"/>
  <c r="D14" i="2"/>
  <c r="D12" i="2"/>
  <c r="D11" i="2"/>
  <c r="D9" i="2"/>
  <c r="D8" i="2"/>
  <c r="B31" i="2"/>
  <c r="D6" i="2"/>
  <c r="D5" i="2"/>
  <c r="D17" i="2"/>
  <c r="D32" i="2"/>
  <c r="B32" i="2"/>
  <c r="D33" i="2"/>
  <c r="C33" i="2"/>
  <c r="C35" i="2"/>
  <c r="E33" i="2"/>
</calcChain>
</file>

<file path=xl/sharedStrings.xml><?xml version="1.0" encoding="utf-8"?>
<sst xmlns="http://schemas.openxmlformats.org/spreadsheetml/2006/main" count="77" uniqueCount="61">
  <si>
    <t>LA</t>
  </si>
  <si>
    <t>AA</t>
  </si>
  <si>
    <t>A</t>
  </si>
  <si>
    <t>PA</t>
  </si>
  <si>
    <t>AE</t>
  </si>
  <si>
    <t>NA</t>
  </si>
  <si>
    <t>Non atteint</t>
  </si>
  <si>
    <t>Atteint en partie</t>
  </si>
  <si>
    <t>Presque Atteint</t>
  </si>
  <si>
    <t>Atteint</t>
  </si>
  <si>
    <t>Atteint avec aisance</t>
  </si>
  <si>
    <t>Largement atteint</t>
  </si>
  <si>
    <t>Note du candidat</t>
  </si>
  <si>
    <t>Coeficient de pondération</t>
  </si>
  <si>
    <t>Total des coefficients</t>
  </si>
  <si>
    <t>Moyenne générale</t>
  </si>
  <si>
    <t>Points attribués</t>
  </si>
  <si>
    <t>Le candidat est reçu si la moyenne atteint 4 sur 6</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</si>
  <si>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</si>
  <si>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</si>
  <si>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</si>
  <si>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</si>
  <si>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</si>
  <si>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</si>
  <si>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</si>
  <si>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</si>
  <si>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</si>
  <si>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</si>
  <si>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</si>
  <si>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</si>
  <si>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</si>
  <si>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</si>
  <si>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</si>
  <si>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</si>
  <si>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</si>
  <si>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</si>
  <si>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</si>
  <si>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</si>
  <si>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Le candidat va en repêchage si sa moyenne atteint 3.8 sur 6</t>
  </si>
  <si>
    <t>Le candidat en dessous de 3.8 est recalé</t>
  </si>
  <si>
    <t>Commentaires de l'examinateur</t>
  </si>
  <si>
    <t>Prénom et nom de l'examinateur</t>
  </si>
  <si>
    <t>LA-AA</t>
  </si>
  <si>
    <t>AA-A</t>
  </si>
  <si>
    <t>A-PA</t>
  </si>
  <si>
    <t>PA-AE</t>
  </si>
  <si>
    <t>AE-NA</t>
  </si>
  <si>
    <t>x</t>
  </si>
  <si>
    <t xml:space="preserve">J'ai trouvé une belle capacité de simplicité dans la relation, a créer le contact, pourrait mieux formuler les questions afin de facilité l'échange sur les couleurs et pour la solliciter d'avantage à s'exprimer,  donc lui laisser plus la parole au début, Après très bien pour l'écoute et rectification en cas d'écart par rapport à la repésentation des couleurs, TB de rebondir/utiliser ce qu'elle dit, Aurait pu creuser d'avantage le pourquoi ! TB pour la gestion du temps </t>
  </si>
  <si>
    <t>Conseils</t>
  </si>
  <si>
    <t>Anne Vanderaa le 23.08.2023</t>
  </si>
  <si>
    <t>Plutôt que dire en base couleurs dominantes équilibrées (jugment de valeur!) parler en  presque équivalente ou de même intensité, vérifier ce qui se passe quand les choses ne se passent pas comme elle l'avait imaginé ?  Impatience car trés indépendante, comment vit la structure? tension entre J -R optimiste, créatif, ouverte et rouge plus déterminée ?  Phase: que signifie se RG qui diminue de moitié  Pourquoi ? Comment le vit-elle?  Fatigue? d'autant que le J augmente encore?  peut -être" hors sol "?! grille des indicateurs action JJJ. Parvient-elle à réaliser/concrétiser tout ce qu'elle entreprend? Excès potentiel de dispersion ?  Emotion en phase : se préoccupe/tient compte d'avantage  des autres ? qui? pourquoi? alors que ce n'est pas sa nature?  Comment le vit elle?  Ca peut être un plus potentiel ou pas! Hypothèses bonnes mais pourrait creuser d'avantage car J-R n'aime pas trop aller voir ce qui pourrait poser problème, déni potentiel.</t>
  </si>
  <si>
    <t>Aurait pu parler de la durée de l'entretien ainsi que ses attentes, TB pour la confidentialité.</t>
  </si>
  <si>
    <t>Pourrait parler de s'assurer d'un langage commun et demander: "quel genre de comportements aurait une pers qui activerait préférentiellement cette couleur?"  ou qu'est-ce que cette forme couleur évoque pour vous? Présenter les couleurs dans leurs qualités et excès (plutôt que "défaut"), TB d'illustrer les différences des bases en les illustrants cfr les émotions pour chaque couleur. Pourrait travailler l'opposition complémentaire J-B et R-V</t>
  </si>
  <si>
    <t>Profil de base peut changer/évoluer en cas de tsunami (décès, accident de la vie). Lui demander comment elle explique la pondération de ces couleurs, ça aurait été plus intéressant pour elle d'exprimer ses couleurs dominantes, comment elle les vit plutôt que donner les caractéristes des couleurs J et R, quelles pourraient être les inconvénients, excès de ces 2 couleurs et/ou le peu de bleu? Elle est étonnée qu'on se confie malgré son V à 40! mais son J positif, dynamique et efficace , Qd elle dit que le ne ferait pas en écrasant les autres, car en phase équilibre entre V-R Grande autonomie, besoin d'être son propre chef, faut que ça bouge, pas de routine.</t>
  </si>
  <si>
    <t>Voix chaleureuse et dynamique, débit rapide (J-R = tempo rapide). Aurait pu insister sur la différence Base/phase car R diminiue de moitié, pas anodin!  Y at'il une fatigue ? Aurait pu creuser davantage car qu'est-ce qui se passe pour elle quand ce rg diminue et que ce J augmente encore, n'a pas parler de la tension plus forte entre Rg et Vt?   Je ne sais pas si elle est suffisamment nourrie en phase mais doit ressentir une fatigue,  Callage du RG ?? et pourquoi le J augmente encore? Attention à son J qui monte elle pourrait ne pas être très consciente de ses limites/fatigue</t>
  </si>
  <si>
    <t>En quoi elle peut sentir une tension complémentaire pour pensée et ressenti J-RR mais comment le vit-elle?  S'intéresse d'avantage au pourquoi et non au comment est vécu les forces/excès et tensions? Les émotions jaunes c'est aussi s'écouter et pouvoir les exprimer en tension  avec le rejet de ses émotions et celles des autres?  Est plutôt centrée sur elle en phase,  Elle peut entendre les émotions des autres mais pas trop longtemps! L'action JJJ qu'est que ça signifie pour elle?  dispersision, court dans tous les sens?  Tu insistes sur la cohérence entre Base et phase alors qu'il y a quand même des différences!  Est-elle fière de ce qu'elle réalise?  J'ai du mal à croire qu'elle soit si bien avec tant de décalage? et Jaune haut!  Comment fonctionne-t elle sans cadre car elle ne s'en met pas nécessairement elle?</t>
  </si>
  <si>
    <t>Attention l'envie de bouger c'est la somme de son J avec le RG!   Loi des 6 , mieux de ne pas dire : "la 3ème question est qu'elle est la 4 ème chose que vous savez maintenant! Pas croire ce qu'elle dit quand pas de grande de différence entre Base/phase! L'enrtretien n'est pas que pour le domaine professionnel, l'un et l'autre.</t>
  </si>
  <si>
    <t>A travailler d'avantage les polarité, excès dans la couleur même et aussi le liens/polarités/complémentarité entre couleurs,  de même que pas seulement explorer le pourquoi mais aussi le comment elle le vit.</t>
  </si>
  <si>
    <t xml:space="preserve">Bonne auto analyse bien que je n'ai pas l'impression que la diminution du RG ait été bien creusée en lien avec l'augmentation encore du J.  Je ne peux croire que c'est normal cette diminution de moitié.  TB de voir que les couleurs peu activées sont à creuser/développer davantage en vue d'un équilibrage potentiel.  Attention les graphes Base/phase sont quand même différents!  L'équilibre du temps de parole était moins respecté au début qu'à la fin!  Sa manière de s'exprimer était bien jaune (chaleureuse) et Rg directe et rationnelle. Tu as bien activé tes  couleurs J/R en résonnance, (spontanéité,direct, organisation).  </t>
  </si>
  <si>
    <t>Benoît Debande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</si>
</sst>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9" tint="0.79998168889431442"/>
        <bgColor theme="4" tint="0.79998168889431442"/>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theme="1"/>
      </left>
      <right style="medium">
        <color indexed="64"/>
      </right>
      <top/>
      <bottom/>
      <diagonal/>
    </border>
    <border>
      <left style="medium">
        <color theme="1"/>
      </left>
      <right style="medium">
        <color indexed="64"/>
      </right>
      <top/>
      <bottom style="medium">
        <color indexed="64"/>
      </bottom>
      <diagonal/>
    </border>
    <border>
      <left/>
      <right style="medium">
        <color indexed="64"/>
      </right>
      <top/>
      <bottom/>
      <diagonal/>
    </border>
    <border>
      <left style="medium">
        <color theme="0" tint="-0.14996795556505021"/>
      </left>
      <right style="medium">
        <color theme="0" tint="-0.14996795556505021"/>
      </right>
      <top/>
      <bottom style="medium">
        <color indexed="64"/>
      </bottom>
      <diagonal/>
    </border>
    <border>
      <left style="medium">
        <color indexed="64"/>
      </left>
      <right style="medium">
        <color theme="0" tint="-0.14996795556505021"/>
      </right>
      <top style="medium">
        <color indexed="64"/>
      </top>
      <bottom/>
      <diagonal/>
    </border>
    <border>
      <left style="medium">
        <color theme="0" tint="-0.14996795556505021"/>
      </left>
      <right style="medium">
        <color theme="0" tint="-0.14996795556505021"/>
      </right>
      <top style="medium">
        <color indexed="64"/>
      </top>
      <bottom/>
      <diagonal/>
    </border>
    <border>
      <left style="medium">
        <color indexed="64"/>
      </left>
      <right style="medium">
        <color theme="0" tint="-0.14996795556505021"/>
      </right>
      <top/>
      <bottom style="medium">
        <color indexed="64"/>
      </bottom>
      <diagonal/>
    </border>
    <border>
      <left style="medium">
        <color theme="0" tint="-0.14996795556505021"/>
      </left>
      <right style="medium">
        <color theme="1"/>
      </right>
      <top style="medium">
        <color indexed="64"/>
      </top>
      <bottom/>
      <diagonal/>
    </border>
    <border>
      <left style="medium">
        <color theme="0" tint="-0.14996795556505021"/>
      </left>
      <right style="medium">
        <color theme="1"/>
      </right>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0" tint="-0.14996795556505021"/>
      </left>
      <right/>
      <top style="medium">
        <color indexed="64"/>
      </top>
      <bottom/>
      <diagonal/>
    </border>
    <border>
      <left style="medium">
        <color theme="0" tint="-0.14996795556505021"/>
      </left>
      <right/>
      <top/>
      <bottom style="medium">
        <color indexed="64"/>
      </bottom>
      <diagonal/>
    </border>
  </borders>
  <cellStyleXfs count="1">
    <xf numFmtId="0" fontId="0" fillId="0" borderId="0"/>
  </cellStyleXfs>
  <cellXfs count="53">
    <xf numFmtId="0" fontId="0" fillId="0" borderId="0" xfId="0"/>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2" borderId="4" xfId="0" applyFont="1" applyFill="1" applyBorder="1" applyAlignment="1">
      <alignment horizontal="center" vertical="center" wrapText="1"/>
    </xf>
    <xf numFmtId="0" fontId="2" fillId="0" borderId="3" xfId="0" applyFont="1" applyBorder="1"/>
    <xf numFmtId="0" fontId="1" fillId="2" borderId="7" xfId="0" applyFont="1" applyFill="1" applyBorder="1" applyAlignment="1">
      <alignment horizontal="center" vertical="center" wrapText="1"/>
    </xf>
    <xf numFmtId="49" fontId="0" fillId="0" borderId="0" xfId="0" applyNumberFormat="1"/>
    <xf numFmtId="0" fontId="1" fillId="2" borderId="0" xfId="0" applyFont="1" applyFill="1" applyAlignment="1">
      <alignment horizontal="center" vertical="center" wrapText="1"/>
    </xf>
    <xf numFmtId="49" fontId="2" fillId="2" borderId="2" xfId="0" applyNumberFormat="1" applyFont="1" applyFill="1" applyBorder="1" applyAlignment="1">
      <alignment vertical="center" wrapText="1"/>
    </xf>
    <xf numFmtId="49" fontId="2" fillId="0" borderId="1" xfId="0" applyNumberFormat="1" applyFont="1" applyBorder="1" applyAlignment="1">
      <alignment horizontal="right" wrapText="1"/>
    </xf>
    <xf numFmtId="49" fontId="2" fillId="2" borderId="2" xfId="0" applyNumberFormat="1" applyFont="1" applyFill="1" applyBorder="1" applyAlignment="1">
      <alignment horizontal="right"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2" fillId="0" borderId="12" xfId="0" applyFont="1" applyBorder="1" applyAlignment="1">
      <alignment wrapText="1"/>
    </xf>
    <xf numFmtId="0" fontId="2" fillId="0" borderId="13" xfId="0" applyFont="1" applyBorder="1" applyAlignment="1">
      <alignment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11" xfId="0" applyFont="1" applyFill="1" applyBorder="1" applyAlignment="1">
      <alignment horizont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wrapText="1"/>
    </xf>
    <xf numFmtId="0" fontId="0" fillId="0" borderId="0" xfId="0" applyAlignment="1">
      <alignment horizontal="right" vertical="center"/>
    </xf>
    <xf numFmtId="1" fontId="2" fillId="0" borderId="1" xfId="0" applyNumberFormat="1" applyFont="1" applyBorder="1" applyAlignment="1">
      <alignment horizontal="left" indent="1"/>
    </xf>
    <xf numFmtId="2" fontId="2" fillId="2" borderId="2" xfId="0" applyNumberFormat="1" applyFont="1" applyFill="1" applyBorder="1" applyAlignment="1">
      <alignment horizontal="left" indent="1"/>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17" xfId="0" applyFont="1" applyBorder="1" applyAlignment="1">
      <alignment horizontal="right" vertical="center"/>
    </xf>
    <xf numFmtId="0" fontId="3" fillId="0" borderId="17" xfId="0" applyFont="1" applyBorder="1" applyAlignment="1">
      <alignment horizontal="center" wrapText="1"/>
    </xf>
    <xf numFmtId="0" fontId="3" fillId="2" borderId="17" xfId="0" applyFont="1" applyFill="1" applyBorder="1" applyAlignment="1">
      <alignment vertical="center"/>
    </xf>
    <xf numFmtId="49" fontId="3" fillId="2" borderId="17" xfId="0" applyNumberFormat="1" applyFont="1" applyFill="1" applyBorder="1" applyAlignment="1">
      <alignment horizontal="center" vertical="center"/>
    </xf>
    <xf numFmtId="0" fontId="3" fillId="2" borderId="17" xfId="0" applyFont="1" applyFill="1" applyBorder="1" applyAlignment="1">
      <alignment horizontal="center"/>
    </xf>
    <xf numFmtId="0" fontId="2" fillId="0" borderId="21" xfId="0" applyFont="1" applyBorder="1" applyAlignment="1">
      <alignment wrapText="1"/>
    </xf>
    <xf numFmtId="0" fontId="6" fillId="3" borderId="17"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protection locked="0"/>
    </xf>
    <xf numFmtId="0" fontId="4" fillId="4" borderId="22" xfId="0" applyFont="1" applyFill="1" applyBorder="1" applyAlignment="1" applyProtection="1">
      <alignment horizontal="center"/>
      <protection locked="0"/>
    </xf>
    <xf numFmtId="0" fontId="4" fillId="4" borderId="16" xfId="0" applyFont="1" applyFill="1" applyBorder="1" applyAlignment="1" applyProtection="1">
      <alignment horizontal="center"/>
      <protection locked="0"/>
    </xf>
    <xf numFmtId="0" fontId="5" fillId="0" borderId="0" xfId="0" applyFont="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49" fontId="3" fillId="0" borderId="17" xfId="0" applyNumberFormat="1" applyFont="1" applyBorder="1" applyAlignment="1">
      <alignment horizontal="center"/>
    </xf>
    <xf numFmtId="49" fontId="2" fillId="2" borderId="17" xfId="0" applyNumberFormat="1" applyFont="1" applyFill="1" applyBorder="1"/>
    <xf numFmtId="49" fontId="2" fillId="3" borderId="10" xfId="0" applyNumberFormat="1" applyFont="1" applyFill="1" applyBorder="1" applyAlignment="1" applyProtection="1">
      <alignment wrapText="1"/>
      <protection locked="0"/>
    </xf>
    <xf numFmtId="49" fontId="7" fillId="2" borderId="5" xfId="0" applyNumberFormat="1" applyFont="1" applyFill="1" applyBorder="1" applyAlignment="1">
      <alignment horizontal="left"/>
    </xf>
    <xf numFmtId="49" fontId="2" fillId="2" borderId="5" xfId="0" applyNumberFormat="1" applyFont="1" applyFill="1" applyBorder="1" applyAlignment="1">
      <alignment horizontal="center"/>
    </xf>
    <xf numFmtId="49" fontId="2" fillId="0" borderId="8" xfId="0" applyNumberFormat="1" applyFont="1" applyBorder="1"/>
    <xf numFmtId="49" fontId="2" fillId="2" borderId="9" xfId="0" applyNumberFormat="1" applyFont="1" applyFill="1" applyBorder="1"/>
    <xf numFmtId="49"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T36"/>
  <sheetViews>
    <sheetView tabSelected="1" zoomScale="120" zoomScaleNormal="120" workbookViewId="0">
      <pane xSplit="1" ySplit="3" topLeftCell="B4" activePane="bottomRight" state="frozen"/>
      <selection pane="topRight" activeCell="B1" sqref="B1"/>
      <selection pane="bottomLeft" activeCell="A3" sqref="A3"/>
      <selection pane="bottomRight" activeCell="P4" sqref="P4"/>
    </sheetView>
  </sheetViews>
  <sheetFormatPr baseColWidth="10" defaultRowHeight="16" x14ac:dyDescent="0.2"/>
  <cols>
    <col min="1" max="1" width="31.6640625" customWidth="1"/>
    <col min="2" max="2" width="88" style="6" customWidth="1"/>
    <col min="3" max="3" width="12.33203125" customWidth="1"/>
    <col min="4" max="4" width="11.6640625" customWidth="1"/>
    <col min="5" max="5" width="10.6640625" customWidth="1"/>
    <col min="6" max="6" width="6.6640625" customWidth="1"/>
    <col min="7" max="7" width="10.6640625" customWidth="1"/>
    <col min="8" max="8" width="6.6640625" customWidth="1"/>
    <col min="9" max="9" width="10.6640625" customWidth="1"/>
    <col min="10" max="10" width="6.6640625" customWidth="1"/>
    <col min="11" max="11" width="10.6640625" customWidth="1"/>
    <col min="12" max="12" width="6.6640625" customWidth="1"/>
    <col min="13" max="13" width="10.6640625" customWidth="1"/>
    <col min="14" max="14" width="6.6640625" customWidth="1"/>
    <col min="15" max="15" width="10.6640625" customWidth="1"/>
    <col min="16" max="16" width="114.83203125" style="6" customWidth="1"/>
    <col min="17" max="17" width="85" style="6" customWidth="1"/>
    <col min="20" max="20" width="0" hidden="1" customWidth="1"/>
  </cols>
  <sheetData>
    <row r="1" spans="1:20" ht="41" customHeight="1" thickBot="1" x14ac:dyDescent="0.25">
      <c r="A1" s="31" t="s">
        <v>41</v>
      </c>
      <c r="B1" s="37" t="s">
        <v>50</v>
      </c>
      <c r="C1" s="42"/>
      <c r="D1" s="43"/>
      <c r="E1" s="43"/>
      <c r="F1" s="43"/>
      <c r="G1" s="43"/>
      <c r="H1" s="43"/>
      <c r="I1" s="43"/>
      <c r="J1" s="43"/>
      <c r="K1" s="43"/>
      <c r="L1" s="43"/>
      <c r="M1" s="43"/>
      <c r="N1" s="43"/>
      <c r="O1" s="43"/>
      <c r="P1" s="44"/>
    </row>
    <row r="2" spans="1:20" ht="52" thickBot="1" x14ac:dyDescent="0.25">
      <c r="A2" s="31" t="s">
        <v>22</v>
      </c>
      <c r="B2" s="37" t="s">
        <v>60</v>
      </c>
      <c r="C2" s="32" t="s">
        <v>13</v>
      </c>
      <c r="D2" s="32" t="s">
        <v>16</v>
      </c>
      <c r="E2" s="32" t="s">
        <v>11</v>
      </c>
      <c r="F2" s="32"/>
      <c r="G2" s="32" t="s">
        <v>10</v>
      </c>
      <c r="H2" s="32"/>
      <c r="I2" s="32" t="s">
        <v>9</v>
      </c>
      <c r="J2" s="32"/>
      <c r="K2" s="32" t="s">
        <v>8</v>
      </c>
      <c r="L2" s="32"/>
      <c r="M2" s="32" t="s">
        <v>7</v>
      </c>
      <c r="N2" s="32"/>
      <c r="O2" s="32" t="s">
        <v>6</v>
      </c>
      <c r="P2" s="45" t="s">
        <v>40</v>
      </c>
      <c r="Q2" s="45" t="s">
        <v>49</v>
      </c>
    </row>
    <row r="3" spans="1:20" ht="17" thickBot="1" x14ac:dyDescent="0.25">
      <c r="A3" s="33"/>
      <c r="B3" s="34" t="s">
        <v>18</v>
      </c>
      <c r="C3" s="33"/>
      <c r="D3" s="33"/>
      <c r="E3" s="35" t="s">
        <v>0</v>
      </c>
      <c r="F3" s="35" t="s">
        <v>42</v>
      </c>
      <c r="G3" s="35" t="s">
        <v>1</v>
      </c>
      <c r="H3" s="35" t="s">
        <v>43</v>
      </c>
      <c r="I3" s="35" t="s">
        <v>2</v>
      </c>
      <c r="J3" s="35" t="s">
        <v>44</v>
      </c>
      <c r="K3" s="35" t="s">
        <v>3</v>
      </c>
      <c r="L3" s="35" t="s">
        <v>45</v>
      </c>
      <c r="M3" s="35" t="s">
        <v>4</v>
      </c>
      <c r="N3" s="35" t="s">
        <v>46</v>
      </c>
      <c r="O3" s="35" t="s">
        <v>5</v>
      </c>
      <c r="P3" s="46"/>
      <c r="Q3" s="46"/>
    </row>
    <row r="4" spans="1:20" ht="182" customHeight="1" x14ac:dyDescent="0.2">
      <c r="A4" s="26" t="s">
        <v>19</v>
      </c>
      <c r="B4" s="26" t="s">
        <v>24</v>
      </c>
      <c r="C4" s="15"/>
      <c r="D4" s="16"/>
      <c r="E4" s="16"/>
      <c r="F4" s="16"/>
      <c r="G4" s="16"/>
      <c r="H4" s="16"/>
      <c r="I4" s="16"/>
      <c r="J4" s="16"/>
      <c r="K4" s="16"/>
      <c r="L4" s="16"/>
      <c r="M4" s="16"/>
      <c r="N4" s="36"/>
      <c r="O4" s="22"/>
      <c r="P4" s="47" t="s">
        <v>51</v>
      </c>
      <c r="Q4" s="47"/>
    </row>
    <row r="5" spans="1:20" ht="18" thickBot="1" x14ac:dyDescent="0.25">
      <c r="A5" s="28"/>
      <c r="B5" s="29" t="s">
        <v>12</v>
      </c>
      <c r="C5" s="17">
        <v>1</v>
      </c>
      <c r="D5" s="18">
        <f>D6</f>
        <v>3.5</v>
      </c>
      <c r="E5" s="38"/>
      <c r="F5" s="38"/>
      <c r="G5" s="38"/>
      <c r="H5" s="38"/>
      <c r="I5" s="38"/>
      <c r="J5" s="38" t="s">
        <v>47</v>
      </c>
      <c r="K5" s="38"/>
      <c r="L5" s="38"/>
      <c r="M5" s="38"/>
      <c r="N5" s="39"/>
      <c r="O5" s="40"/>
      <c r="P5" s="48" t="str">
        <f>IF(_xlfn.XOR(E5="x",F5="x",G5="x",H5="x",I5="x",J5="x",K5="x",L5="x",M5="x",N5="x",O5="x"),"","Cochez une seule croix et une seule")</f>
        <v/>
      </c>
      <c r="Q5" s="48"/>
      <c r="T5">
        <f>IF(P5="",0,1)</f>
        <v>0</v>
      </c>
    </row>
    <row r="6" spans="1:20" ht="17" hidden="1" thickBot="1" x14ac:dyDescent="0.25">
      <c r="A6" s="28"/>
      <c r="B6" s="27"/>
      <c r="C6" s="17">
        <f>C5</f>
        <v>1</v>
      </c>
      <c r="D6" s="18">
        <f>C6*(6*E6+5.5*F6+5*G6+4.5*H6+4*I6+3.5*J6+3*K6+2.5*L6+2*M6+1.5*N6+1*O6)</f>
        <v>3.5</v>
      </c>
      <c r="E6" s="19">
        <f t="shared" ref="E6:O6" si="0">IF(E5&lt;&gt;"",1,0)</f>
        <v>0</v>
      </c>
      <c r="F6" s="19">
        <f t="shared" si="0"/>
        <v>0</v>
      </c>
      <c r="G6" s="19">
        <f t="shared" si="0"/>
        <v>0</v>
      </c>
      <c r="H6" s="19">
        <f t="shared" si="0"/>
        <v>0</v>
      </c>
      <c r="I6" s="19">
        <f t="shared" si="0"/>
        <v>0</v>
      </c>
      <c r="J6" s="19">
        <f t="shared" si="0"/>
        <v>1</v>
      </c>
      <c r="K6" s="19">
        <f t="shared" si="0"/>
        <v>0</v>
      </c>
      <c r="L6" s="19">
        <f t="shared" si="0"/>
        <v>0</v>
      </c>
      <c r="M6" s="19">
        <f t="shared" si="0"/>
        <v>0</v>
      </c>
      <c r="N6" s="19">
        <f t="shared" si="0"/>
        <v>0</v>
      </c>
      <c r="O6" s="19">
        <f t="shared" si="0"/>
        <v>0</v>
      </c>
      <c r="P6" s="49"/>
      <c r="Q6" s="49"/>
    </row>
    <row r="7" spans="1:20" ht="106" customHeight="1" x14ac:dyDescent="0.2">
      <c r="A7" s="26" t="s">
        <v>23</v>
      </c>
      <c r="B7" s="26" t="s">
        <v>26</v>
      </c>
      <c r="C7" s="20"/>
      <c r="D7" s="21"/>
      <c r="E7" s="16"/>
      <c r="F7" s="16"/>
      <c r="G7" s="16"/>
      <c r="H7" s="16"/>
      <c r="I7" s="16"/>
      <c r="J7" s="16"/>
      <c r="K7" s="16"/>
      <c r="L7" s="16"/>
      <c r="M7" s="16"/>
      <c r="N7" s="36"/>
      <c r="O7" s="22"/>
      <c r="P7" s="47" t="s">
        <v>52</v>
      </c>
      <c r="Q7" s="47"/>
    </row>
    <row r="8" spans="1:20" ht="18" thickBot="1" x14ac:dyDescent="0.25">
      <c r="A8" s="28"/>
      <c r="B8" s="29" t="s">
        <v>12</v>
      </c>
      <c r="C8" s="17">
        <v>2</v>
      </c>
      <c r="D8" s="18">
        <f>D9</f>
        <v>8</v>
      </c>
      <c r="E8" s="38"/>
      <c r="F8" s="38"/>
      <c r="G8" s="38"/>
      <c r="H8" s="38"/>
      <c r="I8" s="38" t="s">
        <v>47</v>
      </c>
      <c r="J8" s="38"/>
      <c r="K8" s="38"/>
      <c r="L8" s="38"/>
      <c r="M8" s="38"/>
      <c r="N8" s="39"/>
      <c r="O8" s="40"/>
      <c r="P8" s="48" t="str">
        <f>IF(_xlfn.XOR(E8="x",F8="x",G8="x",H8="x",I8="x",J8="x",K8="x",L8="x",M8="x",N8="x",O8="x"),"","Cochez une seule croix et une seule")</f>
        <v/>
      </c>
      <c r="Q8" s="48"/>
      <c r="T8">
        <f>IF(P8="",0,1)</f>
        <v>0</v>
      </c>
    </row>
    <row r="9" spans="1:20" ht="17" hidden="1" thickBot="1" x14ac:dyDescent="0.25">
      <c r="A9" s="28"/>
      <c r="B9" s="27"/>
      <c r="C9" s="17">
        <f>C8</f>
        <v>2</v>
      </c>
      <c r="D9" s="18">
        <f>C9*(6*E9+5.5*F9+5*G9+4.5*H9+4*I9+3.5*J9+3*K9+2.5*L9+2*M9+1.5*N9+1*O9)</f>
        <v>8</v>
      </c>
      <c r="E9" s="19">
        <f t="shared" ref="E9:O9" si="1">IF(E8&lt;&gt;"",1,0)</f>
        <v>0</v>
      </c>
      <c r="F9" s="19">
        <f t="shared" si="1"/>
        <v>0</v>
      </c>
      <c r="G9" s="19">
        <f t="shared" si="1"/>
        <v>0</v>
      </c>
      <c r="H9" s="19">
        <f t="shared" si="1"/>
        <v>0</v>
      </c>
      <c r="I9" s="19">
        <f t="shared" si="1"/>
        <v>1</v>
      </c>
      <c r="J9" s="19">
        <f t="shared" si="1"/>
        <v>0</v>
      </c>
      <c r="K9" s="19">
        <f t="shared" si="1"/>
        <v>0</v>
      </c>
      <c r="L9" s="19">
        <f t="shared" si="1"/>
        <v>0</v>
      </c>
      <c r="M9" s="19">
        <f t="shared" si="1"/>
        <v>0</v>
      </c>
      <c r="N9" s="19">
        <f t="shared" si="1"/>
        <v>0</v>
      </c>
      <c r="O9" s="19">
        <f t="shared" si="1"/>
        <v>0</v>
      </c>
      <c r="P9" s="49"/>
      <c r="Q9" s="49"/>
    </row>
    <row r="10" spans="1:20" ht="152" customHeight="1" x14ac:dyDescent="0.2">
      <c r="A10" s="26" t="s">
        <v>20</v>
      </c>
      <c r="B10" s="26" t="s">
        <v>27</v>
      </c>
      <c r="C10" s="20"/>
      <c r="D10" s="21"/>
      <c r="E10" s="16"/>
      <c r="F10" s="16"/>
      <c r="G10" s="16"/>
      <c r="H10" s="16"/>
      <c r="I10" s="16"/>
      <c r="J10" s="16"/>
      <c r="K10" s="16"/>
      <c r="L10" s="16"/>
      <c r="M10" s="16"/>
      <c r="N10" s="36"/>
      <c r="O10" s="22"/>
      <c r="P10" s="47" t="s">
        <v>53</v>
      </c>
      <c r="Q10" s="47"/>
    </row>
    <row r="11" spans="1:20" ht="18" thickBot="1" x14ac:dyDescent="0.25">
      <c r="A11" s="28"/>
      <c r="B11" s="29" t="s">
        <v>12</v>
      </c>
      <c r="C11" s="17">
        <v>4</v>
      </c>
      <c r="D11" s="18">
        <f>D12</f>
        <v>18</v>
      </c>
      <c r="E11" s="38"/>
      <c r="F11" s="38"/>
      <c r="G11" s="38"/>
      <c r="H11" s="38" t="s">
        <v>47</v>
      </c>
      <c r="I11" s="38"/>
      <c r="J11" s="38"/>
      <c r="K11" s="38"/>
      <c r="L11" s="38"/>
      <c r="M11" s="38"/>
      <c r="N11" s="39"/>
      <c r="O11" s="40"/>
      <c r="P11" s="48" t="str">
        <f>IF(_xlfn.XOR(E11="x",F11="x",G11="x",H11="x",I11="x",J11="x",K11="x",L11="x",M11="x",N11="x",O11="x"),"","Cochez une seule croix et une seule")</f>
        <v/>
      </c>
      <c r="Q11" s="48"/>
      <c r="T11">
        <f>IF(P11="",0,1)</f>
        <v>0</v>
      </c>
    </row>
    <row r="12" spans="1:20" ht="17" hidden="1" thickBot="1" x14ac:dyDescent="0.25">
      <c r="A12" s="28"/>
      <c r="B12" s="27"/>
      <c r="C12" s="17">
        <f>C11</f>
        <v>4</v>
      </c>
      <c r="D12" s="18">
        <f>C12*(6*E12+5.5*F12+5*G12+4.5*H12+4*I12+3.5*J12+3*K12+2.5*L12+2*M12+1.5*N12+1*O12)</f>
        <v>18</v>
      </c>
      <c r="E12" s="19">
        <f t="shared" ref="E12:O12" si="2">IF(E11&lt;&gt;"",1,0)</f>
        <v>0</v>
      </c>
      <c r="F12" s="19">
        <f t="shared" si="2"/>
        <v>0</v>
      </c>
      <c r="G12" s="19">
        <f t="shared" si="2"/>
        <v>0</v>
      </c>
      <c r="H12" s="19">
        <f t="shared" si="2"/>
        <v>1</v>
      </c>
      <c r="I12" s="19">
        <f t="shared" si="2"/>
        <v>0</v>
      </c>
      <c r="J12" s="19">
        <f t="shared" si="2"/>
        <v>0</v>
      </c>
      <c r="K12" s="19">
        <f t="shared" si="2"/>
        <v>0</v>
      </c>
      <c r="L12" s="19">
        <f t="shared" si="2"/>
        <v>0</v>
      </c>
      <c r="M12" s="19">
        <f t="shared" si="2"/>
        <v>0</v>
      </c>
      <c r="N12" s="19">
        <f t="shared" si="2"/>
        <v>0</v>
      </c>
      <c r="O12" s="19">
        <f t="shared" si="2"/>
        <v>0</v>
      </c>
      <c r="P12" s="49"/>
      <c r="Q12" s="49"/>
    </row>
    <row r="13" spans="1:20" ht="143" customHeight="1" x14ac:dyDescent="0.2">
      <c r="A13" s="26" t="s">
        <v>21</v>
      </c>
      <c r="B13" s="26" t="s">
        <v>37</v>
      </c>
      <c r="C13" s="20"/>
      <c r="D13" s="21"/>
      <c r="E13" s="16"/>
      <c r="F13" s="16"/>
      <c r="G13" s="16"/>
      <c r="H13" s="16"/>
      <c r="I13" s="16"/>
      <c r="J13" s="16"/>
      <c r="K13" s="16"/>
      <c r="L13" s="16"/>
      <c r="M13" s="16"/>
      <c r="N13" s="36"/>
      <c r="O13" s="22"/>
      <c r="P13" s="47" t="s">
        <v>54</v>
      </c>
      <c r="Q13" s="47"/>
    </row>
    <row r="14" spans="1:20" ht="18" thickBot="1" x14ac:dyDescent="0.25">
      <c r="A14" s="28"/>
      <c r="B14" s="29" t="s">
        <v>12</v>
      </c>
      <c r="C14" s="17">
        <v>3</v>
      </c>
      <c r="D14" s="18">
        <f>D15</f>
        <v>15</v>
      </c>
      <c r="E14" s="38"/>
      <c r="F14" s="38"/>
      <c r="G14" s="38" t="s">
        <v>47</v>
      </c>
      <c r="H14" s="38"/>
      <c r="I14" s="38"/>
      <c r="J14" s="38"/>
      <c r="K14" s="38"/>
      <c r="L14" s="38"/>
      <c r="M14" s="38"/>
      <c r="N14" s="39"/>
      <c r="O14" s="40"/>
      <c r="P14" s="48" t="str">
        <f>IF(_xlfn.XOR(E14="x",F14="x",G14="x",H14="x",I14="x",J14="x",K14="x",L14="x",M14="x",N14="x",O14="x"),"","Cochez une seule croix et une seule")</f>
        <v/>
      </c>
      <c r="Q14" s="48"/>
      <c r="T14">
        <f>IF(P14="",0,1)</f>
        <v>0</v>
      </c>
    </row>
    <row r="15" spans="1:20" ht="17" hidden="1" thickBot="1" x14ac:dyDescent="0.25">
      <c r="A15" s="28"/>
      <c r="B15" s="27"/>
      <c r="C15" s="17">
        <f>C14</f>
        <v>3</v>
      </c>
      <c r="D15" s="18">
        <f>C15*(6*E15+5.5*F15+5*G15+4.5*H15+4*I15+3.5*J15+3*K15+2.5*L15+2*M15+1.5*N15+1*O15)</f>
        <v>15</v>
      </c>
      <c r="E15" s="19">
        <f t="shared" ref="E15:O15" si="3">IF(E14&lt;&gt;"",1,0)</f>
        <v>0</v>
      </c>
      <c r="F15" s="19">
        <f t="shared" si="3"/>
        <v>0</v>
      </c>
      <c r="G15" s="19">
        <f t="shared" si="3"/>
        <v>1</v>
      </c>
      <c r="H15" s="19">
        <f t="shared" si="3"/>
        <v>0</v>
      </c>
      <c r="I15" s="19">
        <f t="shared" si="3"/>
        <v>0</v>
      </c>
      <c r="J15" s="19">
        <f t="shared" si="3"/>
        <v>0</v>
      </c>
      <c r="K15" s="19">
        <f t="shared" si="3"/>
        <v>0</v>
      </c>
      <c r="L15" s="19">
        <f t="shared" si="3"/>
        <v>0</v>
      </c>
      <c r="M15" s="19">
        <f t="shared" si="3"/>
        <v>0</v>
      </c>
      <c r="N15" s="19">
        <f t="shared" si="3"/>
        <v>0</v>
      </c>
      <c r="O15" s="19">
        <f t="shared" si="3"/>
        <v>0</v>
      </c>
      <c r="P15" s="49"/>
      <c r="Q15" s="49"/>
    </row>
    <row r="16" spans="1:20" ht="125" customHeight="1" x14ac:dyDescent="0.2">
      <c r="A16" s="26" t="s">
        <v>32</v>
      </c>
      <c r="B16" s="26" t="s">
        <v>25</v>
      </c>
      <c r="C16" s="20"/>
      <c r="D16" s="21"/>
      <c r="E16" s="16"/>
      <c r="F16" s="16"/>
      <c r="G16" s="16"/>
      <c r="H16" s="16"/>
      <c r="I16" s="16"/>
      <c r="J16" s="16"/>
      <c r="K16" s="16"/>
      <c r="L16" s="16"/>
      <c r="M16" s="16"/>
      <c r="N16" s="36"/>
      <c r="O16" s="22"/>
      <c r="P16" s="47" t="s">
        <v>55</v>
      </c>
      <c r="Q16" s="47"/>
    </row>
    <row r="17" spans="1:20" ht="18" thickBot="1" x14ac:dyDescent="0.25">
      <c r="A17" s="28"/>
      <c r="B17" s="29" t="s">
        <v>12</v>
      </c>
      <c r="C17" s="17">
        <v>3</v>
      </c>
      <c r="D17" s="18">
        <f>D18</f>
        <v>10.5</v>
      </c>
      <c r="E17" s="38"/>
      <c r="F17" s="38"/>
      <c r="G17" s="38"/>
      <c r="H17" s="38"/>
      <c r="I17" s="38"/>
      <c r="J17" s="38" t="s">
        <v>47</v>
      </c>
      <c r="K17" s="38"/>
      <c r="L17" s="38"/>
      <c r="M17" s="38"/>
      <c r="N17" s="39"/>
      <c r="O17" s="40"/>
      <c r="P17" s="48" t="str">
        <f>IF(_xlfn.XOR(E17="x",F17="x",G17="x",H17="x",I17="x",J17="x",K17="x",L17="x",M17="x",N17="x",O17="x"),"","Cochez une seule croix et une seule")</f>
        <v/>
      </c>
      <c r="Q17" s="48"/>
      <c r="T17">
        <f>IF(P17="",0,1)</f>
        <v>0</v>
      </c>
    </row>
    <row r="18" spans="1:20" ht="17" hidden="1" thickBot="1" x14ac:dyDescent="0.25">
      <c r="A18" s="28"/>
      <c r="B18" s="27"/>
      <c r="C18" s="17">
        <f>C17</f>
        <v>3</v>
      </c>
      <c r="D18" s="18">
        <f>C18*(6*E18+5.5*F18+5*G18+4.5*H18+4*I18+3.5*J18+3*K18+2.5*L18+2*M18+1.5*N18+1*O18)</f>
        <v>10.5</v>
      </c>
      <c r="E18" s="19">
        <f t="shared" ref="E18:O18" si="4">IF(E17&lt;&gt;"",1,0)</f>
        <v>0</v>
      </c>
      <c r="F18" s="19">
        <f t="shared" si="4"/>
        <v>0</v>
      </c>
      <c r="G18" s="19">
        <f t="shared" si="4"/>
        <v>0</v>
      </c>
      <c r="H18" s="19">
        <f t="shared" si="4"/>
        <v>0</v>
      </c>
      <c r="I18" s="19">
        <f t="shared" si="4"/>
        <v>0</v>
      </c>
      <c r="J18" s="19">
        <f t="shared" si="4"/>
        <v>1</v>
      </c>
      <c r="K18" s="19">
        <f t="shared" si="4"/>
        <v>0</v>
      </c>
      <c r="L18" s="19">
        <f t="shared" si="4"/>
        <v>0</v>
      </c>
      <c r="M18" s="19">
        <f t="shared" si="4"/>
        <v>0</v>
      </c>
      <c r="N18" s="19">
        <f t="shared" si="4"/>
        <v>0</v>
      </c>
      <c r="O18" s="19">
        <f t="shared" si="4"/>
        <v>0</v>
      </c>
      <c r="P18" s="49"/>
      <c r="Q18" s="49"/>
    </row>
    <row r="19" spans="1:20" ht="163" customHeight="1" x14ac:dyDescent="0.2">
      <c r="A19" s="26" t="s">
        <v>33</v>
      </c>
      <c r="B19" s="26" t="s">
        <v>28</v>
      </c>
      <c r="C19" s="20"/>
      <c r="D19" s="21"/>
      <c r="E19" s="16"/>
      <c r="F19" s="16"/>
      <c r="G19" s="16"/>
      <c r="H19" s="16"/>
      <c r="I19" s="16"/>
      <c r="J19" s="16"/>
      <c r="K19" s="16"/>
      <c r="L19" s="16"/>
      <c r="M19" s="16"/>
      <c r="N19" s="36"/>
      <c r="O19" s="22"/>
      <c r="P19" s="47" t="s">
        <v>56</v>
      </c>
      <c r="Q19" s="47"/>
    </row>
    <row r="20" spans="1:20" ht="18" thickBot="1" x14ac:dyDescent="0.25">
      <c r="A20" s="28"/>
      <c r="B20" s="29" t="s">
        <v>12</v>
      </c>
      <c r="C20" s="17">
        <v>5</v>
      </c>
      <c r="D20" s="18">
        <f>D21</f>
        <v>17.5</v>
      </c>
      <c r="E20" s="38"/>
      <c r="F20" s="38"/>
      <c r="G20" s="38"/>
      <c r="H20" s="38"/>
      <c r="I20" s="38"/>
      <c r="J20" s="38" t="s">
        <v>47</v>
      </c>
      <c r="K20" s="38"/>
      <c r="L20" s="38"/>
      <c r="M20" s="38"/>
      <c r="N20" s="39"/>
      <c r="O20" s="40"/>
      <c r="P20" s="48" t="str">
        <f>IF(_xlfn.XOR(E20="x",F20="x",G20="x",H20="x",I20="x",J20="x",K20="x",L20="x",M20="x",N20="x",O20="x"),"","Cochez une seule croix et une seule")</f>
        <v/>
      </c>
      <c r="Q20" s="48"/>
      <c r="T20">
        <f>IF(P20="",0,1)</f>
        <v>0</v>
      </c>
    </row>
    <row r="21" spans="1:20" ht="17" hidden="1" thickBot="1" x14ac:dyDescent="0.25">
      <c r="A21" s="28"/>
      <c r="B21" s="27"/>
      <c r="C21" s="17">
        <f>C20</f>
        <v>5</v>
      </c>
      <c r="D21" s="18">
        <f>C21*(6*E21+5.5*F21+5*G21+4.5*H21+4*I21+3.5*J21+3*K21+2.5*L21+2*M21+1.5*N21+1*O21)</f>
        <v>17.5</v>
      </c>
      <c r="E21" s="19">
        <f t="shared" ref="E21:O21" si="5">IF(E20&lt;&gt;"",1,0)</f>
        <v>0</v>
      </c>
      <c r="F21" s="19">
        <f t="shared" si="5"/>
        <v>0</v>
      </c>
      <c r="G21" s="19">
        <f t="shared" si="5"/>
        <v>0</v>
      </c>
      <c r="H21" s="19">
        <f t="shared" si="5"/>
        <v>0</v>
      </c>
      <c r="I21" s="19">
        <f t="shared" si="5"/>
        <v>0</v>
      </c>
      <c r="J21" s="19">
        <f t="shared" si="5"/>
        <v>1</v>
      </c>
      <c r="K21" s="19">
        <f t="shared" si="5"/>
        <v>0</v>
      </c>
      <c r="L21" s="19">
        <f t="shared" si="5"/>
        <v>0</v>
      </c>
      <c r="M21" s="19">
        <f t="shared" si="5"/>
        <v>0</v>
      </c>
      <c r="N21" s="19">
        <f t="shared" si="5"/>
        <v>0</v>
      </c>
      <c r="O21" s="19">
        <f t="shared" si="5"/>
        <v>0</v>
      </c>
      <c r="P21" s="49"/>
      <c r="Q21" s="49"/>
    </row>
    <row r="22" spans="1:20" ht="73" customHeight="1" x14ac:dyDescent="0.2">
      <c r="A22" s="26" t="s">
        <v>34</v>
      </c>
      <c r="B22" s="26" t="s">
        <v>29</v>
      </c>
      <c r="C22" s="20"/>
      <c r="D22" s="21"/>
      <c r="E22" s="16"/>
      <c r="F22" s="16"/>
      <c r="G22" s="16"/>
      <c r="H22" s="16"/>
      <c r="I22" s="16"/>
      <c r="J22" s="16"/>
      <c r="K22" s="16"/>
      <c r="L22" s="16"/>
      <c r="M22" s="16"/>
      <c r="N22" s="36"/>
      <c r="O22" s="22"/>
      <c r="P22" s="47" t="s">
        <v>57</v>
      </c>
      <c r="Q22" s="47"/>
    </row>
    <row r="23" spans="1:20" ht="18" thickBot="1" x14ac:dyDescent="0.25">
      <c r="A23" s="28"/>
      <c r="B23" s="29" t="s">
        <v>12</v>
      </c>
      <c r="C23" s="17">
        <v>1</v>
      </c>
      <c r="D23" s="18">
        <f>D24</f>
        <v>4</v>
      </c>
      <c r="E23" s="38"/>
      <c r="F23" s="38"/>
      <c r="G23" s="38"/>
      <c r="H23" s="38"/>
      <c r="I23" s="38" t="s">
        <v>47</v>
      </c>
      <c r="J23" s="38"/>
      <c r="K23" s="38"/>
      <c r="L23" s="38"/>
      <c r="M23" s="38"/>
      <c r="N23" s="39"/>
      <c r="O23" s="40"/>
      <c r="P23" s="48" t="str">
        <f>IF(_xlfn.XOR(E23="x",F23="x",G23="x",H23="x",I23="x",J23="x",K23="x",L23="x",M23="x",N23="x",O23="x"),"","Cochez une seule croix et une seule")</f>
        <v/>
      </c>
      <c r="Q23" s="48"/>
      <c r="T23">
        <f>IF(P23="",0,1)</f>
        <v>0</v>
      </c>
    </row>
    <row r="24" spans="1:20" ht="17" hidden="1" thickBot="1" x14ac:dyDescent="0.25">
      <c r="A24" s="28"/>
      <c r="B24" s="27"/>
      <c r="C24" s="17">
        <f>C23</f>
        <v>1</v>
      </c>
      <c r="D24" s="18">
        <f>C24*(6*E24+5.5*F24+5*G24+4.5*H24+4*I24+3.5*J24+3*K24+2.5*L24+2*M24+1.5*N24+1*O24)</f>
        <v>4</v>
      </c>
      <c r="E24" s="19">
        <f t="shared" ref="E24:O24" si="6">IF(E23&lt;&gt;"",1,0)</f>
        <v>0</v>
      </c>
      <c r="F24" s="19">
        <f t="shared" si="6"/>
        <v>0</v>
      </c>
      <c r="G24" s="19">
        <f t="shared" si="6"/>
        <v>0</v>
      </c>
      <c r="H24" s="19">
        <f t="shared" si="6"/>
        <v>0</v>
      </c>
      <c r="I24" s="19">
        <f t="shared" si="6"/>
        <v>1</v>
      </c>
      <c r="J24" s="19">
        <f t="shared" si="6"/>
        <v>0</v>
      </c>
      <c r="K24" s="19">
        <f t="shared" si="6"/>
        <v>0</v>
      </c>
      <c r="L24" s="19">
        <f t="shared" si="6"/>
        <v>0</v>
      </c>
      <c r="M24" s="19">
        <f t="shared" si="6"/>
        <v>0</v>
      </c>
      <c r="N24" s="19">
        <f t="shared" si="6"/>
        <v>0</v>
      </c>
      <c r="O24" s="19">
        <f t="shared" si="6"/>
        <v>0</v>
      </c>
      <c r="P24" s="49"/>
      <c r="Q24" s="49"/>
    </row>
    <row r="25" spans="1:20" ht="189" customHeight="1" x14ac:dyDescent="0.2">
      <c r="A25" s="26" t="s">
        <v>35</v>
      </c>
      <c r="B25" s="26" t="s">
        <v>30</v>
      </c>
      <c r="C25" s="20"/>
      <c r="D25" s="21"/>
      <c r="E25" s="16"/>
      <c r="F25" s="16"/>
      <c r="G25" s="16"/>
      <c r="H25" s="16"/>
      <c r="I25" s="16"/>
      <c r="J25" s="16"/>
      <c r="K25" s="16"/>
      <c r="L25" s="16"/>
      <c r="M25" s="16"/>
      <c r="N25" s="36"/>
      <c r="O25" s="22"/>
      <c r="P25" s="47" t="s">
        <v>48</v>
      </c>
      <c r="Q25" s="47"/>
    </row>
    <row r="26" spans="1:20" ht="18" thickBot="1" x14ac:dyDescent="0.25">
      <c r="A26" s="28"/>
      <c r="B26" s="29" t="s">
        <v>12</v>
      </c>
      <c r="C26" s="17">
        <v>5</v>
      </c>
      <c r="D26" s="18">
        <f>D27</f>
        <v>25</v>
      </c>
      <c r="E26" s="38"/>
      <c r="F26" s="38"/>
      <c r="G26" s="38" t="s">
        <v>47</v>
      </c>
      <c r="H26" s="38"/>
      <c r="I26" s="38"/>
      <c r="J26" s="38"/>
      <c r="K26" s="38"/>
      <c r="L26" s="38"/>
      <c r="M26" s="38"/>
      <c r="N26" s="39"/>
      <c r="O26" s="40"/>
      <c r="P26" s="48" t="str">
        <f>IF(_xlfn.XOR(E26="x",F26="x",G26="x",H26="x",I26="x",J26="x",K26="x",L26="x",M26="x",N26="x",O26="x"),"","Cochez une seule croix et une seule")</f>
        <v/>
      </c>
      <c r="Q26" s="48"/>
      <c r="T26">
        <f>IF(P26="",0,1)</f>
        <v>0</v>
      </c>
    </row>
    <row r="27" spans="1:20" ht="17" hidden="1" thickBot="1" x14ac:dyDescent="0.25">
      <c r="A27" s="28"/>
      <c r="B27" s="27"/>
      <c r="C27" s="17">
        <f>C26</f>
        <v>5</v>
      </c>
      <c r="D27" s="18">
        <f>C27*(6*E27+5.5*F27+5*G27+4.5*H27+4*I27+3.5*J27+3*K27+2.5*L27+2*M27+1.5*N27+1*O27)</f>
        <v>25</v>
      </c>
      <c r="E27" s="19">
        <f t="shared" ref="E27:O27" si="7">IF(E26&lt;&gt;"",1,0)</f>
        <v>0</v>
      </c>
      <c r="F27" s="19">
        <f t="shared" si="7"/>
        <v>0</v>
      </c>
      <c r="G27" s="19">
        <f t="shared" si="7"/>
        <v>1</v>
      </c>
      <c r="H27" s="19">
        <f t="shared" si="7"/>
        <v>0</v>
      </c>
      <c r="I27" s="19">
        <f t="shared" si="7"/>
        <v>0</v>
      </c>
      <c r="J27" s="19">
        <f t="shared" si="7"/>
        <v>0</v>
      </c>
      <c r="K27" s="19">
        <f t="shared" si="7"/>
        <v>0</v>
      </c>
      <c r="L27" s="19">
        <f t="shared" si="7"/>
        <v>0</v>
      </c>
      <c r="M27" s="19">
        <f t="shared" si="7"/>
        <v>0</v>
      </c>
      <c r="N27" s="19">
        <f t="shared" si="7"/>
        <v>0</v>
      </c>
      <c r="O27" s="19">
        <f t="shared" si="7"/>
        <v>0</v>
      </c>
      <c r="P27" s="49"/>
      <c r="Q27" s="49"/>
    </row>
    <row r="28" spans="1:20" ht="179" customHeight="1" x14ac:dyDescent="0.2">
      <c r="A28" s="26" t="s">
        <v>36</v>
      </c>
      <c r="B28" s="26" t="s">
        <v>31</v>
      </c>
      <c r="C28" s="20"/>
      <c r="D28" s="21"/>
      <c r="E28" s="16"/>
      <c r="F28" s="16"/>
      <c r="G28" s="16"/>
      <c r="H28" s="16"/>
      <c r="I28" s="16"/>
      <c r="J28" s="16"/>
      <c r="K28" s="16"/>
      <c r="L28" s="16"/>
      <c r="M28" s="16"/>
      <c r="N28" s="36"/>
      <c r="O28" s="22"/>
      <c r="P28" s="47" t="s">
        <v>59</v>
      </c>
      <c r="Q28" s="47" t="s">
        <v>58</v>
      </c>
    </row>
    <row r="29" spans="1:20" ht="18" thickBot="1" x14ac:dyDescent="0.25">
      <c r="A29" s="8"/>
      <c r="B29" s="29" t="s">
        <v>12</v>
      </c>
      <c r="C29" s="17">
        <v>3</v>
      </c>
      <c r="D29" s="18">
        <f>D30</f>
        <v>15</v>
      </c>
      <c r="E29" s="38"/>
      <c r="F29" s="38"/>
      <c r="G29" s="38" t="s">
        <v>47</v>
      </c>
      <c r="H29" s="38"/>
      <c r="I29" s="38"/>
      <c r="J29" s="38"/>
      <c r="K29" s="38"/>
      <c r="L29" s="38"/>
      <c r="M29" s="38"/>
      <c r="N29" s="39"/>
      <c r="O29" s="40"/>
      <c r="P29" s="48" t="str">
        <f>IF(_xlfn.XOR(E29="x",F29="x",G29="x",H29="x",I29="x",J29="x",K29="x",L29="x",M29="x",N29="x",O29="x"),"","Cochez une seule croix et une seule")</f>
        <v/>
      </c>
      <c r="Q29" s="48"/>
      <c r="T29">
        <f>IF(P29="",0,1)</f>
        <v>0</v>
      </c>
    </row>
    <row r="30" spans="1:20" ht="17" hidden="1" thickBot="1" x14ac:dyDescent="0.25">
      <c r="A30" s="28"/>
      <c r="B30" s="27"/>
      <c r="C30" s="17">
        <f>C29</f>
        <v>3</v>
      </c>
      <c r="D30" s="18">
        <f>C30*(6*E30+5.5*F30+5*G30+4.5*H30+4*I30+3.5*J30+3*K30+2.5*L30+2*M30+1.5*N30+1*O30)</f>
        <v>15</v>
      </c>
      <c r="E30" s="19">
        <f t="shared" ref="E30:O30" si="8">IF(E29&lt;&gt;"",1,0)</f>
        <v>0</v>
      </c>
      <c r="F30" s="19">
        <f t="shared" si="8"/>
        <v>0</v>
      </c>
      <c r="G30" s="19">
        <f t="shared" si="8"/>
        <v>1</v>
      </c>
      <c r="H30" s="19">
        <f t="shared" si="8"/>
        <v>0</v>
      </c>
      <c r="I30" s="19">
        <f t="shared" si="8"/>
        <v>0</v>
      </c>
      <c r="J30" s="19">
        <f t="shared" si="8"/>
        <v>0</v>
      </c>
      <c r="K30" s="19">
        <f t="shared" si="8"/>
        <v>0</v>
      </c>
      <c r="L30" s="19">
        <f t="shared" si="8"/>
        <v>0</v>
      </c>
      <c r="M30" s="19">
        <f t="shared" si="8"/>
        <v>0</v>
      </c>
      <c r="N30" s="19">
        <f t="shared" si="8"/>
        <v>0</v>
      </c>
      <c r="O30" s="19">
        <f t="shared" si="8"/>
        <v>0</v>
      </c>
      <c r="P30" s="49"/>
      <c r="Q30" s="49"/>
    </row>
    <row r="31" spans="1:20" ht="17" x14ac:dyDescent="0.2">
      <c r="A31" s="9" t="s">
        <v>14</v>
      </c>
      <c r="B31" s="24">
        <f>SUM(C4:C30)/2</f>
        <v>27</v>
      </c>
      <c r="C31" s="1"/>
      <c r="D31" s="2"/>
      <c r="E31" s="4"/>
      <c r="F31" s="4"/>
      <c r="G31" s="4"/>
      <c r="H31" s="4"/>
      <c r="I31" s="4"/>
      <c r="J31" s="4"/>
      <c r="K31" s="4"/>
      <c r="L31" s="4"/>
      <c r="M31" s="4"/>
      <c r="N31" s="4"/>
      <c r="O31" s="4"/>
      <c r="P31" s="50"/>
      <c r="Q31" s="50"/>
    </row>
    <row r="32" spans="1:20" ht="18" thickBot="1" x14ac:dyDescent="0.25">
      <c r="A32" s="10" t="s">
        <v>15</v>
      </c>
      <c r="B32" s="25">
        <f>D32/B31</f>
        <v>4.3148148148148149</v>
      </c>
      <c r="C32" s="5"/>
      <c r="D32" s="3">
        <f>SUBTOTAL(109,D2:D31)</f>
        <v>116.5</v>
      </c>
      <c r="E32" s="3"/>
      <c r="F32" s="3"/>
      <c r="G32" s="3"/>
      <c r="H32" s="3"/>
      <c r="I32" s="3"/>
      <c r="J32" s="3"/>
      <c r="K32" s="3"/>
      <c r="L32" s="3"/>
      <c r="M32" s="3"/>
      <c r="N32" s="3"/>
      <c r="O32" s="3"/>
      <c r="P32" s="51"/>
      <c r="Q32" s="51"/>
    </row>
    <row r="33" spans="1:20" hidden="1" x14ac:dyDescent="0.2">
      <c r="A33" s="12"/>
      <c r="B33" s="13"/>
      <c r="C33" s="14" t="str">
        <f>IF(B32&gt;=4,"REÇU","")</f>
        <v>REÇU</v>
      </c>
      <c r="D33" s="14" t="str">
        <f>IF((B32&lt;4)*AND(B32&gt;3.8),"RATTRAPAGE","")</f>
        <v/>
      </c>
      <c r="E33" s="14" t="str">
        <f>IF(B32&lt;3.8,"AJOURNÉ","")</f>
        <v/>
      </c>
      <c r="F33" s="14"/>
      <c r="G33" s="7"/>
      <c r="H33" s="7"/>
      <c r="I33" s="7"/>
      <c r="J33" s="7"/>
      <c r="K33" s="7"/>
      <c r="L33" s="7"/>
      <c r="M33" s="7"/>
      <c r="N33" s="7"/>
      <c r="O33" s="7"/>
      <c r="P33" s="52"/>
      <c r="Q33" s="52"/>
      <c r="T33">
        <f>SUM(T4:T32)</f>
        <v>0</v>
      </c>
    </row>
    <row r="34" spans="1:20" ht="23" customHeight="1" x14ac:dyDescent="0.2">
      <c r="A34" s="11"/>
      <c r="B34" s="23" t="s">
        <v>17</v>
      </c>
    </row>
    <row r="35" spans="1:20" ht="23" customHeight="1" x14ac:dyDescent="0.3">
      <c r="A35" s="11"/>
      <c r="B35" s="23" t="s">
        <v>38</v>
      </c>
      <c r="C35" s="41" t="str">
        <f>IF(T33=0,IF(C33&lt;&gt;"",C33,IF(D33&lt;&gt;"",D33,IF(E33&lt;&gt;"",E33,""))),"Erreur dans la notation")</f>
        <v>REÇU</v>
      </c>
      <c r="D35" s="41"/>
      <c r="E35" s="41"/>
      <c r="F35" s="30"/>
    </row>
    <row r="36" spans="1:20" ht="23" customHeight="1" x14ac:dyDescent="0.2">
      <c r="A36" s="11"/>
      <c r="B36" s="23" t="s">
        <v>39</v>
      </c>
    </row>
  </sheetData>
  <mergeCells count="2">
    <mergeCell ref="C35:E35"/>
    <mergeCell ref="C1:P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Pascal Godivier</cp:lastModifiedBy>
  <cp:lastPrinted>2023-08-24T13:31:12Z</cp:lastPrinted>
  <dcterms:created xsi:type="dcterms:W3CDTF">2021-07-07T17:31:45Z</dcterms:created>
  <dcterms:modified xsi:type="dcterms:W3CDTF">2023-08-25T14:52:46Z</dcterms:modified>
</cp:coreProperties>
</file>